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EEME" sheetId="1" state="visible" r:id="rId1"/>
    <sheet xmlns:r="http://schemas.openxmlformats.org/officeDocument/2006/relationships" name="1. Gastos fijos" sheetId="2" state="visible" r:id="rId2"/>
    <sheet xmlns:r="http://schemas.openxmlformats.org/officeDocument/2006/relationships" name="2. Pauta por campana" sheetId="3" state="visible" r:id="rId3"/>
    <sheet xmlns:r="http://schemas.openxmlformats.org/officeDocument/2006/relationships" name="3. Pauta mensual" sheetId="4" state="visible" r:id="rId4"/>
    <sheet xmlns:r="http://schemas.openxmlformats.org/officeDocument/2006/relationships" name="4. Anuncios" sheetId="5" state="visible" r:id="rId5"/>
    <sheet xmlns:r="http://schemas.openxmlformats.org/officeDocument/2006/relationships" name="5. Demografia" sheetId="6" state="visible" r:id="rId6"/>
    <sheet xmlns:r="http://schemas.openxmlformats.org/officeDocument/2006/relationships" name="6. Geografia" sheetId="7" state="visible" r:id="rId7"/>
    <sheet xmlns:r="http://schemas.openxmlformats.org/officeDocument/2006/relationships" name="7. Ventas conocidas" sheetId="8" state="visible" r:id="rId8"/>
    <sheet xmlns:r="http://schemas.openxmlformats.org/officeDocument/2006/relationships" name="8. Ofertas y precios" sheetId="9" state="visible" r:id="rId9"/>
    <sheet xmlns:r="http://schemas.openxmlformats.org/officeDocument/2006/relationships" name="9. Supuestos del modelo" sheetId="10" state="visible" r:id="rId10"/>
    <sheet xmlns:r="http://schemas.openxmlformats.org/officeDocument/2006/relationships" name="10. Ruta de recuperacion" sheetId="11" state="visible" r:id="rId11"/>
    <sheet xmlns:r="http://schemas.openxmlformats.org/officeDocument/2006/relationships" name="11. Propuesta comercial" sheetId="12" state="visible" r:id="rId1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\$#,##0"/>
    <numFmt numFmtId="165" formatCode="\$#,##0.00"/>
    <numFmt numFmtId="166" formatCode="0.0%"/>
    <numFmt numFmtId="167" formatCode="$#,##0"/>
  </numFmts>
  <fonts count="1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i val="1"/>
      <color rgb="FF6B6656"/>
      <sz val="9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1"/>
    </font>
    <font>
      <name val="Arial"/>
      <b val="1"/>
      <sz val="10"/>
    </font>
    <font>
      <name val="Arial"/>
      <sz val="10"/>
    </font>
    <font>
      <name val="Arial"/>
      <b val="1"/>
      <sz val="14"/>
    </font>
    <font>
      <name val="Arial"/>
      <i val="1"/>
      <color rgb="006B6656"/>
      <sz val="9"/>
    </font>
    <font>
      <name val="Arial"/>
      <b val="1"/>
      <color rgb="00FFFFFF"/>
      <sz val="11"/>
    </font>
    <font>
      <name val="Arial"/>
      <color rgb="000000FF"/>
      <sz val="10"/>
    </font>
  </fonts>
  <fills count="5">
    <fill>
      <patternFill/>
    </fill>
    <fill>
      <patternFill patternType="gray125"/>
    </fill>
    <fill>
      <patternFill patternType="solid">
        <fgColor rgb="FF3E7B54"/>
        <bgColor rgb="FF6B6656"/>
      </patternFill>
    </fill>
    <fill>
      <patternFill patternType="solid">
        <fgColor rgb="003E7B54"/>
      </patternFill>
    </fill>
    <fill>
      <patternFill patternType="solid">
        <fgColor rgb="00FFFF00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center" wrapText="1"/>
    </xf>
    <xf numFmtId="164" fontId="7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3" fontId="7" fillId="0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3" fontId="6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6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9" fillId="0" borderId="0" pivotButton="0" quotePrefix="0" xfId="0"/>
    <xf numFmtId="0" fontId="10" fillId="0" borderId="0" pivotButton="0" quotePrefix="0" xfId="0"/>
    <xf numFmtId="0" fontId="8" fillId="2" borderId="0" applyAlignment="1" pivotButton="0" quotePrefix="0" xfId="0">
      <alignment horizontal="general" vertical="center" wrapText="1"/>
    </xf>
    <xf numFmtId="164" fontId="7" fillId="0" borderId="0" applyAlignment="1" pivotButton="0" quotePrefix="0" xfId="0">
      <alignment horizontal="general" vertical="bottom"/>
    </xf>
    <xf numFmtId="164" fontId="6" fillId="0" borderId="0" applyAlignment="1" pivotButton="0" quotePrefix="0" xfId="0">
      <alignment horizontal="general" vertical="bottom"/>
    </xf>
    <xf numFmtId="3" fontId="7" fillId="0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3" fontId="6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6" fontId="7" fillId="0" borderId="0" applyAlignment="1" pivotButton="0" quotePrefix="0" xfId="0">
      <alignment horizontal="general" vertical="bottom"/>
    </xf>
    <xf numFmtId="0" fontId="11" fillId="0" borderId="0" pivotButton="0" quotePrefix="0" xfId="0"/>
    <xf numFmtId="0" fontId="12" fillId="0" borderId="0" pivotButton="0" quotePrefix="0" xfId="0"/>
    <xf numFmtId="0" fontId="13" fillId="3" borderId="0" applyAlignment="1" pivotButton="0" quotePrefix="0" xfId="0">
      <alignment vertical="center" wrapText="1"/>
    </xf>
    <xf numFmtId="167" fontId="14" fillId="4" borderId="0" pivotButton="0" quotePrefix="0" xfId="0"/>
    <xf numFmtId="166" fontId="14" fillId="4" borderId="0" pivotButton="0" quotePrefix="0" xfId="0"/>
    <xf numFmtId="167" fontId="10" fillId="0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656"/>
      <rgbColor rgb="FF969696"/>
      <rgbColor rgb="FF003366"/>
      <rgbColor rgb="FF3E7B54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" min="1" max="1"/>
    <col width="110" customWidth="1" style="13" min="2" max="2"/>
  </cols>
  <sheetData>
    <row r="1" ht="17.35" customHeight="1" s="14">
      <c r="A1" s="15" t="inlineStr">
        <is>
          <t>The Image Experience · Respaldo de cifras · Mesa 3</t>
        </is>
      </c>
    </row>
    <row r="2" ht="15" customHeight="1" s="14">
      <c r="A2" s="16" t="inlineStr">
        <is>
          <t>Sindicato Agency · Julio 2026 · Documento de evidencia para el cliente</t>
        </is>
      </c>
    </row>
    <row r="4" ht="15" customHeight="1" s="14">
      <c r="A4" s="17" t="n"/>
      <c r="B4" s="18" t="n"/>
    </row>
    <row r="5" ht="15" customHeight="1" s="14">
      <c r="A5" s="17" t="inlineStr">
        <is>
          <t>Hoja</t>
        </is>
      </c>
      <c r="B5" s="18" t="inlineStr">
        <is>
          <t>Contenido y fuente</t>
        </is>
      </c>
    </row>
    <row r="6" ht="15" customHeight="1" s="14">
      <c r="A6" s="17" t="inlineStr">
        <is>
          <t>1. Gastos fijos</t>
        </is>
      </c>
      <c r="B6" s="18" t="inlineStr">
        <is>
          <t>Estructura de costos mensual, tal como la entregó el cliente (Bloque C de Mesa 1). Sin modificaciones de Sindicato.</t>
        </is>
      </c>
    </row>
    <row r="7" ht="15" customHeight="1" s="14">
      <c r="A7" s="17" t="inlineStr">
        <is>
          <t>2. Pauta por campana</t>
        </is>
      </c>
      <c r="B7" s="18" t="inlineStr">
        <is>
          <t>Extraccion directa de la cuenta publicitaria de Meta (via API), acumulado enero a julio 2026, por campana.</t>
        </is>
      </c>
    </row>
    <row r="8" ht="15" customHeight="1" s="14">
      <c r="A8" s="17" t="inlineStr">
        <is>
          <t>3. Pauta mensual</t>
        </is>
      </c>
      <c r="B8" s="18" t="inlineStr">
        <is>
          <t>Serie mensual de la misma cuenta: gasto, alcance, clics, conversaciones y leads por mes.</t>
        </is>
      </c>
    </row>
    <row r="9" ht="15" customHeight="1" s="14">
      <c r="A9" s="17" t="inlineStr">
        <is>
          <t>4. Anuncios</t>
        </is>
      </c>
      <c r="B9" s="18" t="inlineStr">
        <is>
          <t>Detalle por anuncio: inversion, conversaciones y costo por conversacion. Base de la decision creativa.</t>
        </is>
      </c>
    </row>
    <row r="10" ht="15" customHeight="1" s="14">
      <c r="A10" s="17" t="inlineStr">
        <is>
          <t>5. Demografia</t>
        </is>
      </c>
      <c r="B10" s="18" t="inlineStr">
        <is>
          <t>Entrega del gasto por edad y genero (ventana de 13 meses que permite la API).</t>
        </is>
      </c>
    </row>
    <row r="11" ht="15" customHeight="1" s="14">
      <c r="A11" s="17" t="inlineStr">
        <is>
          <t>6. Geografia</t>
        </is>
      </c>
      <c r="B11" s="18" t="inlineStr">
        <is>
          <t>Distribucion del gasto por estado. La API no entrega conversiones por estado; la lectura es de gasto.</t>
        </is>
      </c>
    </row>
    <row r="12" ht="15" customHeight="1" s="14">
      <c r="A12" s="17" t="inlineStr">
        <is>
          <t>7. Ventas conocidas</t>
        </is>
      </c>
      <c r="B12" s="18" t="inlineStr">
        <is>
          <t>Ventas reportadas por el cliente en Mesa 2 y Bloques A/B. No provienen de la plataforma.</t>
        </is>
      </c>
    </row>
    <row r="13" ht="15" customHeight="1" s="14">
      <c r="A13" s="17" t="n"/>
      <c r="B13" s="18" t="n"/>
    </row>
    <row r="14" ht="15" customHeight="1" s="14">
      <c r="A14" s="17" t="inlineStr">
        <is>
          <t>Notas de método</t>
        </is>
      </c>
      <c r="B14" s="18" t="inlineStr">
        <is>
          <t>1) 'Conversacion iniciada' es una metrica de Meta: cuenta aperturas de chat, no personas que escriben ni ventas.</t>
        </is>
      </c>
    </row>
    <row r="15" ht="15" customHeight="1" s="14">
      <c r="A15" s="17" t="n"/>
      <c r="B15" s="18" t="inlineStr">
        <is>
          <t>2) Cifras en MXN. La inversion total $26,752 es ACUMULADA de enero a julio, no mensual.</t>
        </is>
      </c>
    </row>
    <row r="16" ht="15" customHeight="1" s="14">
      <c r="A16" s="17" t="n"/>
      <c r="B16" s="18" t="inlineStr">
        <is>
          <t>3) Las cifras marcadas 'por confirmar' son supuestos de trabajo y se validan con el cliente.</t>
        </is>
      </c>
    </row>
    <row r="17">
      <c r="A17" s="19" t="inlineStr">
        <is>
          <t>Nota de clics</t>
        </is>
      </c>
      <c r="B17" s="20" t="inlineStr">
        <is>
          <t>Diferencia de dos clics entre agregaciones por campana (15,832) y por mes (15,830) derivada del nivel de agregacion de la extraccion. Para presentacion se utiliza la suma mensual reconciliada de 15,830.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42" customWidth="1" style="14" min="1" max="1"/>
    <col width="16" customWidth="1" style="14" min="2" max="2"/>
    <col width="16" customWidth="1" style="14" min="3" max="3"/>
    <col width="16" customWidth="1" style="14" min="4" max="4"/>
  </cols>
  <sheetData>
    <row r="1">
      <c r="A1" s="29" t="inlineStr">
        <is>
          <t>Supuestos editables del modelo economico</t>
        </is>
      </c>
    </row>
    <row r="2">
      <c r="A2" s="30" t="inlineStr">
        <is>
          <t>Celdas azules sobre fondo amarillo = editar aqui. Todo lo demas se recalcula. Cifras antes de IVA.</t>
        </is>
      </c>
    </row>
    <row r="4">
      <c r="A4" s="30" t="inlineStr">
        <is>
          <t>Leyenda: cambia solo las celdas azules/amarillas; la hoja '10. Ruta de recuperacion' se recalcula sola.</t>
        </is>
      </c>
    </row>
    <row r="6">
      <c r="A6" s="20" t="inlineStr">
        <is>
          <t>Mensualidad del programa</t>
        </is>
      </c>
      <c r="B6" s="32" t="n">
        <v>15000</v>
      </c>
    </row>
    <row r="7">
      <c r="A7" s="20" t="inlineStr">
        <is>
          <t>Landings (unica vez, al arranque)</t>
        </is>
      </c>
      <c r="B7" s="32" t="n">
        <v>9000</v>
      </c>
    </row>
    <row r="8">
      <c r="A8" s="20" t="inlineStr">
        <is>
          <t>IVA (solo referencia)</t>
        </is>
      </c>
      <c r="B8" s="33" t="n">
        <v>0.16</v>
      </c>
    </row>
    <row r="10">
      <c r="A10" s="19" t="inlineStr">
        <is>
          <t>Pauta por mes</t>
        </is>
      </c>
    </row>
    <row r="11">
      <c r="A11" s="31" t="inlineStr">
        <is>
          <t>Mes</t>
        </is>
      </c>
      <c r="B11" s="31" t="inlineStr">
        <is>
          <t>Pauta</t>
        </is>
      </c>
    </row>
    <row r="12">
      <c r="A12" s="20" t="inlineStr">
        <is>
          <t>Mes 1</t>
        </is>
      </c>
      <c r="B12" s="32" t="n">
        <v>7000</v>
      </c>
    </row>
    <row r="13">
      <c r="A13" s="20" t="inlineStr">
        <is>
          <t>Mes 2</t>
        </is>
      </c>
      <c r="B13" s="32" t="n">
        <v>8500</v>
      </c>
    </row>
    <row r="14">
      <c r="A14" s="20" t="inlineStr">
        <is>
          <t>Mes 3</t>
        </is>
      </c>
      <c r="B14" s="32" t="n">
        <v>10000</v>
      </c>
    </row>
    <row r="15">
      <c r="A15" s="20" t="inlineStr">
        <is>
          <t>Mes 4</t>
        </is>
      </c>
      <c r="B15" s="32" t="n">
        <v>12000</v>
      </c>
    </row>
    <row r="16">
      <c r="A16" s="20" t="inlineStr">
        <is>
          <t>Mes 5</t>
        </is>
      </c>
      <c r="B16" s="32" t="n">
        <v>13000</v>
      </c>
    </row>
    <row r="17">
      <c r="A17" s="20" t="inlineStr">
        <is>
          <t>Mes 6</t>
        </is>
      </c>
      <c r="B17" s="32" t="n">
        <v>15000</v>
      </c>
    </row>
    <row r="19">
      <c r="A19" s="19" t="inlineStr">
        <is>
          <t>Facturacion incremental mensual por escenario</t>
        </is>
      </c>
    </row>
    <row r="20">
      <c r="A20" s="31" t="inlineStr">
        <is>
          <t>Mes</t>
        </is>
      </c>
      <c r="B20" s="31" t="inlineStr">
        <is>
          <t>Conservador</t>
        </is>
      </c>
      <c r="C20" s="31" t="inlineStr">
        <is>
          <t>Base</t>
        </is>
      </c>
      <c r="D20" s="31" t="inlineStr">
        <is>
          <t>Favorable</t>
        </is>
      </c>
    </row>
    <row r="21">
      <c r="A21" s="20" t="inlineStr">
        <is>
          <t>Mes 1</t>
        </is>
      </c>
      <c r="B21" s="32" t="n">
        <v>10000</v>
      </c>
      <c r="C21" s="32" t="n">
        <v>14000</v>
      </c>
      <c r="D21" s="32" t="n">
        <v>18000</v>
      </c>
    </row>
    <row r="22">
      <c r="A22" s="20" t="inlineStr">
        <is>
          <t>Mes 2</t>
        </is>
      </c>
      <c r="B22" s="32" t="n">
        <v>12000</v>
      </c>
      <c r="C22" s="32" t="n">
        <v>18000</v>
      </c>
      <c r="D22" s="32" t="n">
        <v>26000</v>
      </c>
    </row>
    <row r="23">
      <c r="A23" s="20" t="inlineStr">
        <is>
          <t>Mes 3</t>
        </is>
      </c>
      <c r="B23" s="32" t="n">
        <v>15000</v>
      </c>
      <c r="C23" s="32" t="n">
        <v>22000</v>
      </c>
      <c r="D23" s="32" t="n">
        <v>36000</v>
      </c>
    </row>
    <row r="24">
      <c r="A24" s="20" t="inlineStr">
        <is>
          <t>Mes 4</t>
        </is>
      </c>
      <c r="B24" s="32" t="n">
        <v>18000</v>
      </c>
      <c r="C24" s="32" t="n">
        <v>28000</v>
      </c>
      <c r="D24" s="32" t="n">
        <v>48000</v>
      </c>
    </row>
    <row r="25">
      <c r="A25" s="20" t="inlineStr">
        <is>
          <t>Mes 5</t>
        </is>
      </c>
      <c r="B25" s="32" t="n">
        <v>20000</v>
      </c>
      <c r="C25" s="32" t="n">
        <v>32000</v>
      </c>
      <c r="D25" s="32" t="n">
        <v>60000</v>
      </c>
    </row>
    <row r="26">
      <c r="A26" s="20" t="inlineStr">
        <is>
          <t>Mes 6</t>
        </is>
      </c>
      <c r="B26" s="32" t="n">
        <v>22000</v>
      </c>
      <c r="C26" s="32" t="n">
        <v>36000</v>
      </c>
      <c r="D26" s="32" t="n">
        <v>72000</v>
      </c>
    </row>
    <row r="28">
      <c r="A28" s="19" t="inlineStr">
        <is>
          <t>Margen de contribucion supuesto</t>
        </is>
      </c>
    </row>
    <row r="29">
      <c r="A29" s="31" t="inlineStr">
        <is>
          <t>Escenario</t>
        </is>
      </c>
      <c r="B29" s="31" t="inlineStr">
        <is>
          <t>Margen</t>
        </is>
      </c>
    </row>
    <row r="30">
      <c r="A30" s="20" t="inlineStr">
        <is>
          <t>Conservador</t>
        </is>
      </c>
      <c r="B30" s="33" t="n">
        <v>0.5</v>
      </c>
    </row>
    <row r="31">
      <c r="A31" s="20" t="inlineStr">
        <is>
          <t>Base</t>
        </is>
      </c>
      <c r="B31" s="33" t="n">
        <v>0.6</v>
      </c>
    </row>
    <row r="32">
      <c r="A32" s="20" t="inlineStr">
        <is>
          <t>Favorable</t>
        </is>
      </c>
      <c r="B32" s="33" t="n">
        <v>0.7</v>
      </c>
    </row>
    <row r="34">
      <c r="A34" s="20" t="inlineStr">
        <is>
          <t>Costos externos (herramientas de terceros)</t>
        </is>
      </c>
      <c r="B34" s="32" t="n">
        <v>0</v>
      </c>
      <c r="C34" s="30" t="inlineStr">
        <is>
          <t>Estimado bajo; se transparenta en contrato. No incluido en los graficos.</t>
        </is>
      </c>
    </row>
    <row r="36">
      <c r="A36" s="30" t="inlineStr">
        <is>
          <t>Nota: escenarios ilustrativos, no pronosticos. Se sustituyen con costos reales cuando el cliente confirme la economia de cada servicio.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13" customWidth="1" style="14" min="1" max="1"/>
    <col width="12" customWidth="1" style="14" min="2" max="2"/>
    <col width="11" customWidth="1" style="14" min="3" max="3"/>
    <col width="11" customWidth="1" style="14" min="4" max="4"/>
    <col width="14" customWidth="1" style="14" min="5" max="5"/>
    <col width="16" customWidth="1" style="14" min="6" max="6"/>
    <col width="14" customWidth="1" style="14" min="7" max="7"/>
    <col width="14" customWidth="1" style="14" min="8" max="8"/>
    <col width="17" customWidth="1" style="14" min="9" max="9"/>
    <col width="12" customWidth="1" style="14" min="10" max="10"/>
    <col width="12" customWidth="1" style="14" min="11" max="11"/>
    <col width="15" customWidth="1" style="14" min="12" max="12"/>
    <col width="13" customWidth="1" style="14" min="13" max="13"/>
    <col width="13" customWidth="1" style="14" min="14" max="14"/>
    <col width="17" customWidth="1" style="14" min="15" max="15"/>
  </cols>
  <sheetData>
    <row r="1">
      <c r="A1" s="29" t="inlineStr">
        <is>
          <t>Ruta de recuperacion: desembolso vs contribucion acumulada</t>
        </is>
      </c>
    </row>
    <row r="2">
      <c r="A2" s="30" t="inlineStr">
        <is>
          <t>Alimentada por '9. Supuestos del modelo'. Estas cifras alimentan la curva del HTML. Antes de IVA.</t>
        </is>
      </c>
    </row>
    <row r="4">
      <c r="A4" s="31" t="inlineStr">
        <is>
          <t>Momento</t>
        </is>
      </c>
      <c r="B4" s="31" t="inlineStr">
        <is>
          <t>Programa</t>
        </is>
      </c>
      <c r="C4" s="31" t="inlineStr">
        <is>
          <t>Pauta</t>
        </is>
      </c>
      <c r="D4" s="31" t="inlineStr">
        <is>
          <t>Landings</t>
        </is>
      </c>
      <c r="E4" s="31" t="inlineStr">
        <is>
          <t>Desembolso mensual</t>
        </is>
      </c>
      <c r="F4" s="31" t="inlineStr">
        <is>
          <t>Desembolso acumulado</t>
        </is>
      </c>
      <c r="G4" s="31" t="inlineStr">
        <is>
          <t>Fact. conservador</t>
        </is>
      </c>
      <c r="H4" s="31" t="inlineStr">
        <is>
          <t>Contrib. conservador</t>
        </is>
      </c>
      <c r="I4" s="31" t="inlineStr">
        <is>
          <t>Contrib. acum. conservador</t>
        </is>
      </c>
      <c r="J4" s="31" t="inlineStr">
        <is>
          <t>Fact. base</t>
        </is>
      </c>
      <c r="K4" s="31" t="inlineStr">
        <is>
          <t>Contrib. base</t>
        </is>
      </c>
      <c r="L4" s="31" t="inlineStr">
        <is>
          <t>Contrib. acum. base</t>
        </is>
      </c>
      <c r="M4" s="31" t="inlineStr">
        <is>
          <t>Fact. favorable</t>
        </is>
      </c>
      <c r="N4" s="31" t="inlineStr">
        <is>
          <t>Contrib. favorable</t>
        </is>
      </c>
      <c r="O4" s="31" t="inlineStr">
        <is>
          <t>Contrib. acum. favorable</t>
        </is>
      </c>
    </row>
    <row r="5">
      <c r="A5" s="20" t="inlineStr">
        <is>
          <t>Arranque</t>
        </is>
      </c>
      <c r="B5" s="20" t="n">
        <v>0</v>
      </c>
      <c r="C5" s="20" t="n">
        <v>0</v>
      </c>
      <c r="D5" s="34">
        <f>'9. Supuestos del modelo'!B7</f>
        <v/>
      </c>
      <c r="E5" s="34">
        <f>B5+C5+D5</f>
        <v/>
      </c>
      <c r="F5" s="34">
        <f>E5</f>
        <v/>
      </c>
      <c r="G5" s="34" t="n">
        <v>0</v>
      </c>
      <c r="H5" s="34" t="n">
        <v>0</v>
      </c>
      <c r="I5" s="34" t="n">
        <v>0</v>
      </c>
      <c r="J5" s="34" t="n">
        <v>0</v>
      </c>
      <c r="K5" s="34" t="n">
        <v>0</v>
      </c>
      <c r="L5" s="34" t="n">
        <v>0</v>
      </c>
      <c r="M5" s="34" t="n">
        <v>0</v>
      </c>
      <c r="N5" s="34" t="n">
        <v>0</v>
      </c>
      <c r="O5" s="34" t="n">
        <v>0</v>
      </c>
    </row>
    <row r="6">
      <c r="A6" s="20" t="inlineStr">
        <is>
          <t>Mes 1</t>
        </is>
      </c>
      <c r="B6" s="34">
        <f>'9. Supuestos del modelo'!B6</f>
        <v/>
      </c>
      <c r="C6" s="34">
        <f>'9. Supuestos del modelo'!B12</f>
        <v/>
      </c>
      <c r="D6" s="34" t="n">
        <v>0</v>
      </c>
      <c r="E6" s="34">
        <f>B6+C6+D6</f>
        <v/>
      </c>
      <c r="F6" s="34">
        <f>F5+E6</f>
        <v/>
      </c>
      <c r="G6" s="34">
        <f>'9. Supuestos del modelo'!B21</f>
        <v/>
      </c>
      <c r="H6" s="34">
        <f>G6*'9. Supuestos del modelo'!$B$30</f>
        <v/>
      </c>
      <c r="I6" s="34">
        <f>I5+H6</f>
        <v/>
      </c>
      <c r="J6" s="34">
        <f>'9. Supuestos del modelo'!C21</f>
        <v/>
      </c>
      <c r="K6" s="34">
        <f>J6*'9. Supuestos del modelo'!$B$31</f>
        <v/>
      </c>
      <c r="L6" s="34">
        <f>L5+K6</f>
        <v/>
      </c>
      <c r="M6" s="34">
        <f>'9. Supuestos del modelo'!D21</f>
        <v/>
      </c>
      <c r="N6" s="34">
        <f>M6*'9. Supuestos del modelo'!$B$32</f>
        <v/>
      </c>
      <c r="O6" s="34">
        <f>O5+N6</f>
        <v/>
      </c>
    </row>
    <row r="7">
      <c r="A7" s="20" t="inlineStr">
        <is>
          <t>Mes 2</t>
        </is>
      </c>
      <c r="B7" s="34">
        <f>'9. Supuestos del modelo'!B6</f>
        <v/>
      </c>
      <c r="C7" s="34">
        <f>'9. Supuestos del modelo'!B13</f>
        <v/>
      </c>
      <c r="D7" s="34" t="n">
        <v>0</v>
      </c>
      <c r="E7" s="34">
        <f>B7+C7+D7</f>
        <v/>
      </c>
      <c r="F7" s="34">
        <f>F6+E7</f>
        <v/>
      </c>
      <c r="G7" s="34">
        <f>'9. Supuestos del modelo'!B22</f>
        <v/>
      </c>
      <c r="H7" s="34">
        <f>G7*'9. Supuestos del modelo'!$B$30</f>
        <v/>
      </c>
      <c r="I7" s="34">
        <f>I6+H7</f>
        <v/>
      </c>
      <c r="J7" s="34">
        <f>'9. Supuestos del modelo'!C22</f>
        <v/>
      </c>
      <c r="K7" s="34">
        <f>J7*'9. Supuestos del modelo'!$B$31</f>
        <v/>
      </c>
      <c r="L7" s="34">
        <f>L6+K7</f>
        <v/>
      </c>
      <c r="M7" s="34">
        <f>'9. Supuestos del modelo'!D22</f>
        <v/>
      </c>
      <c r="N7" s="34">
        <f>M7*'9. Supuestos del modelo'!$B$32</f>
        <v/>
      </c>
      <c r="O7" s="34">
        <f>O6+N7</f>
        <v/>
      </c>
    </row>
    <row r="8">
      <c r="A8" s="20" t="inlineStr">
        <is>
          <t>Mes 3</t>
        </is>
      </c>
      <c r="B8" s="34">
        <f>'9. Supuestos del modelo'!B6</f>
        <v/>
      </c>
      <c r="C8" s="34">
        <f>'9. Supuestos del modelo'!B14</f>
        <v/>
      </c>
      <c r="D8" s="34" t="n">
        <v>0</v>
      </c>
      <c r="E8" s="34">
        <f>B8+C8+D8</f>
        <v/>
      </c>
      <c r="F8" s="34">
        <f>F7+E8</f>
        <v/>
      </c>
      <c r="G8" s="34">
        <f>'9. Supuestos del modelo'!B23</f>
        <v/>
      </c>
      <c r="H8" s="34">
        <f>G8*'9. Supuestos del modelo'!$B$30</f>
        <v/>
      </c>
      <c r="I8" s="34">
        <f>I7+H8</f>
        <v/>
      </c>
      <c r="J8" s="34">
        <f>'9. Supuestos del modelo'!C23</f>
        <v/>
      </c>
      <c r="K8" s="34">
        <f>J8*'9. Supuestos del modelo'!$B$31</f>
        <v/>
      </c>
      <c r="L8" s="34">
        <f>L7+K8</f>
        <v/>
      </c>
      <c r="M8" s="34">
        <f>'9. Supuestos del modelo'!D23</f>
        <v/>
      </c>
      <c r="N8" s="34">
        <f>M8*'9. Supuestos del modelo'!$B$32</f>
        <v/>
      </c>
      <c r="O8" s="34">
        <f>O7+N8</f>
        <v/>
      </c>
    </row>
    <row r="9">
      <c r="A9" s="20" t="inlineStr">
        <is>
          <t>Mes 4</t>
        </is>
      </c>
      <c r="B9" s="34">
        <f>'9. Supuestos del modelo'!B6</f>
        <v/>
      </c>
      <c r="C9" s="34">
        <f>'9. Supuestos del modelo'!B15</f>
        <v/>
      </c>
      <c r="D9" s="34" t="n">
        <v>0</v>
      </c>
      <c r="E9" s="34">
        <f>B9+C9+D9</f>
        <v/>
      </c>
      <c r="F9" s="34">
        <f>F8+E9</f>
        <v/>
      </c>
      <c r="G9" s="34">
        <f>'9. Supuestos del modelo'!B24</f>
        <v/>
      </c>
      <c r="H9" s="34">
        <f>G9*'9. Supuestos del modelo'!$B$30</f>
        <v/>
      </c>
      <c r="I9" s="34">
        <f>I8+H9</f>
        <v/>
      </c>
      <c r="J9" s="34">
        <f>'9. Supuestos del modelo'!C24</f>
        <v/>
      </c>
      <c r="K9" s="34">
        <f>J9*'9. Supuestos del modelo'!$B$31</f>
        <v/>
      </c>
      <c r="L9" s="34">
        <f>L8+K9</f>
        <v/>
      </c>
      <c r="M9" s="34">
        <f>'9. Supuestos del modelo'!D24</f>
        <v/>
      </c>
      <c r="N9" s="34">
        <f>M9*'9. Supuestos del modelo'!$B$32</f>
        <v/>
      </c>
      <c r="O9" s="34">
        <f>O8+N9</f>
        <v/>
      </c>
    </row>
    <row r="10">
      <c r="A10" s="20" t="inlineStr">
        <is>
          <t>Mes 5</t>
        </is>
      </c>
      <c r="B10" s="34">
        <f>'9. Supuestos del modelo'!B6</f>
        <v/>
      </c>
      <c r="C10" s="34">
        <f>'9. Supuestos del modelo'!B16</f>
        <v/>
      </c>
      <c r="D10" s="34" t="n">
        <v>0</v>
      </c>
      <c r="E10" s="34">
        <f>B10+C10+D10</f>
        <v/>
      </c>
      <c r="F10" s="34">
        <f>F9+E10</f>
        <v/>
      </c>
      <c r="G10" s="34">
        <f>'9. Supuestos del modelo'!B25</f>
        <v/>
      </c>
      <c r="H10" s="34">
        <f>G10*'9. Supuestos del modelo'!$B$30</f>
        <v/>
      </c>
      <c r="I10" s="34">
        <f>I9+H10</f>
        <v/>
      </c>
      <c r="J10" s="34">
        <f>'9. Supuestos del modelo'!C25</f>
        <v/>
      </c>
      <c r="K10" s="34">
        <f>J10*'9. Supuestos del modelo'!$B$31</f>
        <v/>
      </c>
      <c r="L10" s="34">
        <f>L9+K10</f>
        <v/>
      </c>
      <c r="M10" s="34">
        <f>'9. Supuestos del modelo'!D25</f>
        <v/>
      </c>
      <c r="N10" s="34">
        <f>M10*'9. Supuestos del modelo'!$B$32</f>
        <v/>
      </c>
      <c r="O10" s="34">
        <f>O9+N10</f>
        <v/>
      </c>
    </row>
    <row r="11">
      <c r="A11" s="20" t="inlineStr">
        <is>
          <t>Mes 6</t>
        </is>
      </c>
      <c r="B11" s="34">
        <f>'9. Supuestos del modelo'!B6</f>
        <v/>
      </c>
      <c r="C11" s="34">
        <f>'9. Supuestos del modelo'!B17</f>
        <v/>
      </c>
      <c r="D11" s="34" t="n">
        <v>0</v>
      </c>
      <c r="E11" s="34">
        <f>B11+C11+D11</f>
        <v/>
      </c>
      <c r="F11" s="34">
        <f>F10+E11</f>
        <v/>
      </c>
      <c r="G11" s="34">
        <f>'9. Supuestos del modelo'!B26</f>
        <v/>
      </c>
      <c r="H11" s="34">
        <f>G11*'9. Supuestos del modelo'!$B$30</f>
        <v/>
      </c>
      <c r="I11" s="34">
        <f>I10+H11</f>
        <v/>
      </c>
      <c r="J11" s="34">
        <f>'9. Supuestos del modelo'!C26</f>
        <v/>
      </c>
      <c r="K11" s="34">
        <f>J11*'9. Supuestos del modelo'!$B$31</f>
        <v/>
      </c>
      <c r="L11" s="34">
        <f>L10+K11</f>
        <v/>
      </c>
      <c r="M11" s="34">
        <f>'9. Supuestos del modelo'!D26</f>
        <v/>
      </c>
      <c r="N11" s="34">
        <f>M11*'9. Supuestos del modelo'!$B$32</f>
        <v/>
      </c>
      <c r="O11" s="34">
        <f>O10+N11</f>
        <v/>
      </c>
    </row>
    <row r="13">
      <c r="A13" s="19" t="inlineStr">
        <is>
          <t>Diferencia contra desembolso al mes 6</t>
        </is>
      </c>
    </row>
    <row r="14">
      <c r="A14" s="20" t="inlineStr">
        <is>
          <t>Conservador</t>
        </is>
      </c>
      <c r="B14" s="34">
        <f>I11-F11</f>
        <v/>
      </c>
    </row>
    <row r="15">
      <c r="A15" s="20" t="inlineStr">
        <is>
          <t>Base</t>
        </is>
      </c>
      <c r="B15" s="34">
        <f>L11-F11</f>
        <v/>
      </c>
    </row>
    <row r="16">
      <c r="A16" s="20" t="inlineStr">
        <is>
          <t>Favorable</t>
        </is>
      </c>
      <c r="B16" s="34">
        <f>O11-F11</f>
        <v/>
      </c>
    </row>
    <row r="18">
      <c r="A18" s="20" t="inlineStr">
        <is>
          <t>Mes estimado de cruce (favorable)</t>
        </is>
      </c>
      <c r="B18" s="20">
        <f>IF(O11&gt;F11,"Entre mes 5 y mes 6","No cruza en 6 meses")</f>
        <v/>
      </c>
    </row>
    <row r="19">
      <c r="A19" s="30" t="inlineStr">
        <is>
          <t>Conservador y base: no cruzan durante el programa con estos supuestos.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46" customWidth="1" style="14" min="1" max="1"/>
    <col width="20" customWidth="1" style="14" min="2" max="2"/>
    <col width="16" customWidth="1" style="14" min="3" max="3"/>
    <col width="66" customWidth="1" style="14" min="4" max="4"/>
  </cols>
  <sheetData>
    <row r="1">
      <c r="A1" s="29" t="inlineStr">
        <is>
          <t>Propuesta comercial: valor de lista, programa y alternativa</t>
        </is>
      </c>
    </row>
    <row r="2">
      <c r="A2" s="30" t="inlineStr">
        <is>
          <t>Cifras antes de IVA salvo donde se indica. La pauta y las landings se pagan aparte; herramientas de terceros transparentadas.</t>
        </is>
      </c>
    </row>
    <row r="4">
      <c r="A4" s="31" t="inlineStr">
        <is>
          <t>Concepto</t>
        </is>
      </c>
      <c r="B4" s="31" t="inlineStr">
        <is>
          <t>Calculo</t>
        </is>
      </c>
      <c r="C4" s="31" t="inlineStr">
        <is>
          <t>Monto</t>
        </is>
      </c>
      <c r="D4" s="31" t="inlineStr">
        <is>
          <t>Nota</t>
        </is>
      </c>
    </row>
    <row r="5">
      <c r="A5" s="19" t="inlineStr">
        <is>
          <t>VALOR DE LISTA</t>
        </is>
      </c>
      <c r="B5" s="20" t="inlineStr"/>
      <c r="D5" s="30" t="inlineStr"/>
    </row>
    <row r="6">
      <c r="A6" s="20" t="inlineStr">
        <is>
          <t>Servicio mensual (gestion $15,000 + Centro $3,500)</t>
        </is>
      </c>
      <c r="B6" s="20" t="inlineStr">
        <is>
          <t>$18,500 x 6</t>
        </is>
      </c>
      <c r="C6" s="34">
        <f>18500*6</f>
        <v/>
      </c>
      <c r="D6" s="30" t="inlineStr">
        <is>
          <t>Valor de lista del servicio completo</t>
        </is>
      </c>
    </row>
    <row r="7">
      <c r="A7" s="20" t="inlineStr">
        <is>
          <t>Activacion tecnica</t>
        </is>
      </c>
      <c r="B7" s="20" t="inlineStr">
        <is>
          <t>unica vez</t>
        </is>
      </c>
      <c r="C7" s="34">
        <f>18000</f>
        <v/>
      </c>
      <c r="D7" s="30" t="inlineStr"/>
    </row>
    <row r="8">
      <c r="A8" s="20" t="inlineStr">
        <is>
          <t>Valor total de lista (6 meses)</t>
        </is>
      </c>
      <c r="B8" s="20" t="inlineStr"/>
      <c r="C8" s="34">
        <f>C6+C7</f>
        <v/>
      </c>
      <c r="D8" s="30" t="inlineStr"/>
    </row>
    <row r="9">
      <c r="A9" s="20" t="inlineStr"/>
      <c r="B9" s="20" t="inlineStr"/>
      <c r="D9" s="30" t="inlineStr"/>
    </row>
    <row r="10">
      <c r="A10" s="19" t="inlineStr">
        <is>
          <t>PROGRAMA RECOMENDADO (6 MESES)</t>
        </is>
      </c>
      <c r="B10" s="20" t="inlineStr"/>
      <c r="D10" s="30" t="inlineStr"/>
    </row>
    <row r="11">
      <c r="A11" s="20" t="inlineStr">
        <is>
          <t>Mensualidades</t>
        </is>
      </c>
      <c r="B11" s="20" t="inlineStr">
        <is>
          <t>$15,000 x 6</t>
        </is>
      </c>
      <c r="C11" s="34">
        <f>15000*6</f>
        <v/>
      </c>
      <c r="D11" s="30" t="inlineStr">
        <is>
          <t>Precio preferente por compromiso y continuidad</t>
        </is>
      </c>
    </row>
    <row r="12">
      <c r="A12" s="20" t="inlineStr">
        <is>
          <t>Centro de Monitoreo</t>
        </is>
      </c>
      <c r="B12" s="20" t="inlineStr">
        <is>
          <t>incluido</t>
        </is>
      </c>
      <c r="C12" s="34">
        <f>0</f>
        <v/>
      </c>
      <c r="D12" s="30" t="inlineStr">
        <is>
          <t>Valor $21,000 en el plazo</t>
        </is>
      </c>
    </row>
    <row r="13">
      <c r="A13" s="20" t="inlineStr">
        <is>
          <t>Activacion tecnica</t>
        </is>
      </c>
      <c r="B13" s="20" t="inlineStr">
        <is>
          <t>incluida</t>
        </is>
      </c>
      <c r="C13" s="34">
        <f>0</f>
        <v/>
      </c>
      <c r="D13" s="30" t="inlineStr">
        <is>
          <t>Valor $18,000</t>
        </is>
      </c>
    </row>
    <row r="14">
      <c r="A14" s="20" t="inlineStr">
        <is>
          <t>Beneficio economico del compromiso</t>
        </is>
      </c>
      <c r="B14" s="20" t="inlineStr">
        <is>
          <t>valor de lista - pago</t>
        </is>
      </c>
      <c r="C14" s="34">
        <f>C8-C11</f>
        <v/>
      </c>
      <c r="D14" s="30" t="inlineStr">
        <is>
          <t>Beneficio $39,000: Centro ($21,000) + activacion ($18,000). No se cuenta dos veces.</t>
        </is>
      </c>
    </row>
    <row r="15">
      <c r="A15" s="20" t="inlineStr"/>
      <c r="B15" s="20" t="inlineStr"/>
      <c r="D15" s="30" t="inlineStr"/>
    </row>
    <row r="16">
      <c r="A16" s="19" t="inlineStr">
        <is>
          <t>ALTERNATIVA DE MENOR COMPROMISO (3 MESES)</t>
        </is>
      </c>
      <c r="B16" s="20" t="inlineStr"/>
      <c r="D16" s="30" t="inlineStr"/>
    </row>
    <row r="17">
      <c r="A17" s="20" t="inlineStr">
        <is>
          <t>Mensualidades</t>
        </is>
      </c>
      <c r="B17" s="20" t="inlineStr">
        <is>
          <t>$18,500 x 3</t>
        </is>
      </c>
      <c r="C17" s="34">
        <f>18500*3</f>
        <v/>
      </c>
      <c r="D17" s="30" t="inlineStr">
        <is>
          <t>Gestion $15,000 + Centro $3,500</t>
        </is>
      </c>
    </row>
    <row r="18">
      <c r="A18" s="20" t="inlineStr">
        <is>
          <t>Activacion tecnica</t>
        </is>
      </c>
      <c r="B18" s="20" t="inlineStr">
        <is>
          <t>aparte</t>
        </is>
      </c>
      <c r="C18" s="34">
        <f>18000</f>
        <v/>
      </c>
      <c r="D18" s="30" t="inlineStr">
        <is>
          <t>Diferible en el plazo</t>
        </is>
      </c>
    </row>
    <row r="19">
      <c r="A19" s="20" t="inlineStr">
        <is>
          <t>Total alternativa 3 meses</t>
        </is>
      </c>
      <c r="B19" s="20" t="inlineStr"/>
      <c r="C19" s="34">
        <f>C17+C18</f>
        <v/>
      </c>
      <c r="D19" s="30" t="inlineStr"/>
    </row>
    <row r="20">
      <c r="A20" s="20" t="inlineStr"/>
      <c r="B20" s="20" t="inlineStr"/>
      <c r="D20" s="30" t="inlineStr"/>
    </row>
    <row r="21">
      <c r="A21" s="19" t="inlineStr">
        <is>
          <t>APARTE (AMBAS MODALIDADES)</t>
        </is>
      </c>
      <c r="B21" s="20" t="inlineStr"/>
      <c r="D21" s="30" t="inlineStr"/>
    </row>
    <row r="22">
      <c r="A22" s="20" t="inlineStr">
        <is>
          <t>Pauta (cliente, directa a plataformas)</t>
        </is>
      </c>
      <c r="B22" s="20" t="inlineStr">
        <is>
          <t>escalera mes 1 a 6</t>
        </is>
      </c>
      <c r="C22" s="34">
        <f>'9. Supuestos del modelo'!B12</f>
        <v/>
      </c>
      <c r="D22" s="30" t="inlineStr">
        <is>
          <t>Desde $7,000; se incrementa con senales comerciales</t>
        </is>
      </c>
    </row>
    <row r="23">
      <c r="A23" s="20" t="inlineStr">
        <is>
          <t>Landings (paquete de 3)</t>
        </is>
      </c>
      <c r="B23" s="20" t="inlineStr">
        <is>
          <t>unica vez</t>
        </is>
      </c>
      <c r="C23" s="34">
        <f>9000</f>
        <v/>
      </c>
      <c r="D23" s="30" t="inlineStr"/>
    </row>
    <row r="24">
      <c r="A24" s="20" t="inlineStr">
        <is>
          <t>Herramientas de terceros</t>
        </is>
      </c>
      <c r="B24" s="20" t="inlineStr">
        <is>
          <t>estimado bajo</t>
        </is>
      </c>
      <c r="C24" s="20">
        <f>'9. Supuestos del modelo'!B34</f>
        <v/>
      </c>
      <c r="D24" s="30" t="inlineStr">
        <is>
          <t>Transparentadas en contrato</t>
        </is>
      </c>
    </row>
    <row r="25">
      <c r="A25" s="19" t="inlineStr">
        <is>
          <t>IVA</t>
        </is>
      </c>
      <c r="B25" s="20" t="inlineStr">
        <is>
          <t>referencia</t>
        </is>
      </c>
      <c r="D25" s="30" t="inlineStr">
        <is>
          <t>Se agrega a los montos; no se mezcla en los graficos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3" min="1" max="1"/>
    <col width="20" customWidth="1" style="13" min="2" max="2"/>
    <col width="62" customWidth="1" style="13" min="3" max="3"/>
  </cols>
  <sheetData>
    <row r="1" ht="17.35" customHeight="1" s="14">
      <c r="A1" s="15" t="inlineStr">
        <is>
          <t>Estructura de costos mensual (datos del cliente)</t>
        </is>
      </c>
    </row>
    <row r="2" ht="15" customHeight="1" s="14">
      <c r="A2" s="16" t="inlineStr">
        <is>
          <t>Fuente: Bloque C entregado por el cliente en Mesa 1 (jul 2026). Varios rubros marcados por el propio cliente como por confirmar.</t>
        </is>
      </c>
    </row>
    <row r="4" ht="26.85" customHeight="1" s="14">
      <c r="A4" s="21" t="inlineStr">
        <is>
          <t>Rubro</t>
        </is>
      </c>
      <c r="B4" s="21" t="inlineStr">
        <is>
          <t>Monto mensual (MXN)</t>
        </is>
      </c>
      <c r="C4" s="21" t="inlineStr">
        <is>
          <t>Nota</t>
        </is>
      </c>
    </row>
    <row r="5" ht="15" customHeight="1" s="14">
      <c r="A5" s="18" t="inlineStr">
        <is>
          <t>Renta (100%, con IVA)</t>
        </is>
      </c>
      <c r="B5" s="22" t="n">
        <v>111250</v>
      </c>
      <c r="C5" s="16" t="inlineStr">
        <is>
          <t>Escalon: 0% hasta oct 2026, 50% nov 2026 a abr 2027, 100% desde may 2027</t>
        </is>
      </c>
    </row>
    <row r="6" ht="15" customHeight="1" s="14">
      <c r="A6" s="18" t="inlineStr">
        <is>
          <t>Mantenimiento</t>
        </is>
      </c>
      <c r="B6" s="22" t="n">
        <v>11200</v>
      </c>
      <c r="C6" s="16" t="n"/>
    </row>
    <row r="7" ht="15" customHeight="1" s="14">
      <c r="A7" s="18" t="inlineStr">
        <is>
          <t>Galerista (nomina)</t>
        </is>
      </c>
      <c r="B7" s="22" t="n">
        <v>16000</v>
      </c>
      <c r="C7" s="16" t="n"/>
    </row>
    <row r="8" ht="15" customHeight="1" s="14">
      <c r="A8" s="18" t="inlineStr">
        <is>
          <t>Limpieza</t>
        </is>
      </c>
      <c r="B8" s="22" t="n">
        <v>6000</v>
      </c>
      <c r="C8" s="16" t="inlineStr">
        <is>
          <t>Proyeccion inicial del cliente</t>
        </is>
      </c>
    </row>
    <row r="9" ht="15" customHeight="1" s="14">
      <c r="A9" s="18" t="inlineStr">
        <is>
          <t>Redes sociales</t>
        </is>
      </c>
      <c r="B9" s="22" t="n">
        <v>8000</v>
      </c>
      <c r="C9" s="16" t="inlineStr">
        <is>
          <t>Proyeccion inicial del cliente</t>
        </is>
      </c>
    </row>
    <row r="10" ht="15" customHeight="1" s="14">
      <c r="A10" s="18" t="inlineStr">
        <is>
          <t>Pauta</t>
        </is>
      </c>
      <c r="B10" s="22" t="n">
        <v>4000</v>
      </c>
      <c r="C10" s="16" t="inlineStr">
        <is>
          <t>Coincide en orden de magnitud con el gasto real de Meta (mayo $4,348, junio $5,869.86)</t>
        </is>
      </c>
    </row>
    <row r="11" ht="15" customHeight="1" s="14">
      <c r="A11" s="18" t="inlineStr">
        <is>
          <t>Insumos cuarto de revelado</t>
        </is>
      </c>
      <c r="B11" s="22" t="n">
        <v>13000</v>
      </c>
      <c r="C11" s="16" t="inlineStr">
        <is>
          <t>Proyeccion inicial del cliente</t>
        </is>
      </c>
    </row>
    <row r="12" ht="15" customHeight="1" s="14">
      <c r="A12" s="18" t="inlineStr">
        <is>
          <t>Operacion PhotoWalk</t>
        </is>
      </c>
      <c r="B12" s="22" t="n">
        <v>12000</v>
      </c>
      <c r="C12" s="16" t="inlineStr">
        <is>
          <t>Proyeccion inicial del cliente</t>
        </is>
      </c>
    </row>
    <row r="13" ht="15" customHeight="1" s="14">
      <c r="A13" s="18" t="inlineStr">
        <is>
          <t>Compensacion de socios (meta declarada)</t>
        </is>
      </c>
      <c r="B13" s="22" t="n">
        <v>80000</v>
      </c>
      <c r="C13" s="16" t="inlineStr">
        <is>
          <t>Por confirmar si se paga o es objetivo</t>
        </is>
      </c>
    </row>
    <row r="14" ht="15" customHeight="1" s="14">
      <c r="A14" s="17" t="inlineStr">
        <is>
          <t>Estructura mensual modelada (renta 100%)</t>
        </is>
      </c>
      <c r="B14" s="23">
        <f>SUM(B5:B13)</f>
        <v/>
      </c>
      <c r="C14" s="16" t="inlineStr">
        <is>
          <t>Suma de los rubros de arriba</t>
        </is>
      </c>
    </row>
    <row r="15">
      <c r="A15" s="30" t="inlineStr">
        <is>
          <t>Nota de conciliacion: la suma de los rubros itemizados es $261,450. La estructura modelada citada en Mesa 2 es $264,200; la diferencia de $2,750 corresponde a rubros menores por conciliar con el cliente.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K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3" min="1" max="1"/>
    <col width="16" customWidth="1" style="13" min="2" max="2"/>
    <col width="13" customWidth="1" style="13" min="3" max="4"/>
    <col width="12" customWidth="1" style="13" min="5" max="8"/>
    <col width="13" customWidth="1" style="13" min="9" max="9"/>
    <col width="12" customWidth="1" style="13" min="10" max="10"/>
    <col width="14" customWidth="1" style="13" min="11" max="11"/>
  </cols>
  <sheetData>
    <row r="1" ht="17.35" customHeight="1" s="14">
      <c r="A1" s="15" t="inlineStr">
        <is>
          <t>Meta Ads · acumulado por campana (ene a jul 2026)</t>
        </is>
      </c>
    </row>
    <row r="2" ht="15" customHeight="1" s="14">
      <c r="A2" s="16" t="inlineStr">
        <is>
          <t>Fuente: cuenta publicitaria de Meta del cliente, extraccion via API (jul 2026). Conversacion = 'messaging_conversation_started_7d'.</t>
        </is>
      </c>
    </row>
    <row r="4" ht="26.85" customHeight="1" s="14">
      <c r="A4" s="21" t="inlineStr">
        <is>
          <t>Campana</t>
        </is>
      </c>
      <c r="B4" s="21" t="inlineStr">
        <is>
          <t>Objetivo</t>
        </is>
      </c>
      <c r="C4" s="21" t="inlineStr">
        <is>
          <t>Gasto</t>
        </is>
      </c>
      <c r="D4" s="21" t="inlineStr">
        <is>
          <t>Impresiones</t>
        </is>
      </c>
      <c r="E4" s="21" t="inlineStr">
        <is>
          <t>Clics (todos)</t>
        </is>
      </c>
      <c r="F4" s="21" t="inlineStr">
        <is>
          <t>Clics de enlace</t>
        </is>
      </c>
      <c r="G4" s="21" t="inlineStr">
        <is>
          <t>Clics salientes</t>
        </is>
      </c>
      <c r="H4" s="21" t="inlineStr">
        <is>
          <t>Vistas de landing</t>
        </is>
      </c>
      <c r="I4" s="21" t="inlineStr">
        <is>
          <t>Conversaciones</t>
        </is>
      </c>
      <c r="J4" s="21" t="inlineStr">
        <is>
          <t>Leads formulario</t>
        </is>
      </c>
      <c r="K4" s="21" t="inlineStr">
        <is>
          <t>Costo por conversacion</t>
        </is>
      </c>
    </row>
    <row r="5" ht="15" customHeight="1" s="14">
      <c r="A5" s="18" t="inlineStr">
        <is>
          <t>CAMPANA TEST 1 (PhotoWalk)</t>
        </is>
      </c>
      <c r="B5" s="18" t="inlineStr">
        <is>
          <t>Leads/mensajes</t>
        </is>
      </c>
      <c r="C5" s="22" t="n">
        <v>23291.72</v>
      </c>
      <c r="D5" s="24" t="n">
        <v>415741</v>
      </c>
      <c r="E5" s="24" t="n">
        <v>11441</v>
      </c>
      <c r="F5" s="24" t="n">
        <v>2527</v>
      </c>
      <c r="G5" s="24" t="n">
        <v>969</v>
      </c>
      <c r="H5" s="24" t="n">
        <v>1</v>
      </c>
      <c r="I5" s="24" t="n">
        <v>1369</v>
      </c>
      <c r="J5" s="24" t="n">
        <v>126</v>
      </c>
      <c r="K5" s="25">
        <f>IF(I5&gt;0,C5/I5,"")</f>
        <v/>
      </c>
    </row>
    <row r="6" ht="15" customHeight="1" s="14">
      <c r="A6" s="18" t="inlineStr">
        <is>
          <t>Nueva campana de Clientes potenciales (Retrato)</t>
        </is>
      </c>
      <c r="B6" s="18" t="inlineStr">
        <is>
          <t>Leads/mensajes</t>
        </is>
      </c>
      <c r="C6" s="22" t="n">
        <v>1569.94</v>
      </c>
      <c r="D6" s="24" t="n">
        <v>62116</v>
      </c>
      <c r="E6" s="24" t="n">
        <v>790</v>
      </c>
      <c r="F6" s="24" t="n">
        <v>457</v>
      </c>
      <c r="G6" s="24" t="n">
        <v>110</v>
      </c>
      <c r="H6" s="24" t="n">
        <v>0</v>
      </c>
      <c r="I6" s="24" t="n">
        <v>328</v>
      </c>
      <c r="J6" s="24" t="n">
        <v>1</v>
      </c>
      <c r="K6" s="25">
        <f>IF(I6&gt;0,C6/I6,"")</f>
        <v/>
      </c>
    </row>
    <row r="7" ht="15" customHeight="1" s="14">
      <c r="A7" s="18" t="inlineStr">
        <is>
          <t>CAMPANA LANDING 1</t>
        </is>
      </c>
      <c r="B7" s="18" t="inlineStr">
        <is>
          <t>Leads/landing</t>
        </is>
      </c>
      <c r="C7" s="22" t="n">
        <v>1319.3</v>
      </c>
      <c r="D7" s="24" t="n">
        <v>26301</v>
      </c>
      <c r="E7" s="24" t="n">
        <v>848</v>
      </c>
      <c r="F7" s="24" t="n">
        <v>458</v>
      </c>
      <c r="G7" s="24" t="n">
        <v>454</v>
      </c>
      <c r="H7" s="24" t="n">
        <v>380</v>
      </c>
      <c r="I7" s="24" t="n">
        <v>7</v>
      </c>
      <c r="J7" s="24" t="n">
        <v>0</v>
      </c>
      <c r="K7" s="25">
        <f>IF(I7&gt;0,C7/I7,"")</f>
        <v/>
      </c>
    </row>
    <row r="8" ht="15" customHeight="1" s="14">
      <c r="A8" s="18" t="inlineStr">
        <is>
          <t>Publicacion Mexico (post impulsado)</t>
        </is>
      </c>
      <c r="B8" s="18" t="inlineStr">
        <is>
          <t>Engagement</t>
        </is>
      </c>
      <c r="C8" s="22" t="n">
        <v>300</v>
      </c>
      <c r="D8" s="24" t="n">
        <v>37650</v>
      </c>
      <c r="E8" s="24" t="n">
        <v>2540</v>
      </c>
      <c r="F8" s="24" t="n">
        <v>123</v>
      </c>
      <c r="G8" s="24" t="n">
        <v>0</v>
      </c>
      <c r="H8" s="24" t="n">
        <v>0</v>
      </c>
      <c r="I8" s="24" t="n">
        <v>1</v>
      </c>
      <c r="J8" s="24" t="n">
        <v>0</v>
      </c>
      <c r="K8" s="25">
        <f>IF(I8&gt;0,C8/I8,"")</f>
        <v/>
      </c>
    </row>
    <row r="9" ht="15" customHeight="1" s="14">
      <c r="A9" s="18" t="inlineStr">
        <is>
          <t>Publicacion adolescentes (post)</t>
        </is>
      </c>
      <c r="B9" s="18" t="inlineStr">
        <is>
          <t>Engagement</t>
        </is>
      </c>
      <c r="C9" s="22" t="n">
        <v>146.72</v>
      </c>
      <c r="D9" s="24" t="n">
        <v>2072</v>
      </c>
      <c r="E9" s="24" t="n">
        <v>121</v>
      </c>
      <c r="F9" s="24" t="n">
        <v>15</v>
      </c>
      <c r="G9" s="24" t="n">
        <v>0</v>
      </c>
      <c r="H9" s="24" t="n">
        <v>0</v>
      </c>
      <c r="I9" s="24" t="n">
        <v>3</v>
      </c>
      <c r="J9" s="24" t="n">
        <v>2</v>
      </c>
      <c r="K9" s="25">
        <f>IF(I9&gt;0,C9/I9,"")</f>
        <v/>
      </c>
    </row>
    <row r="10" ht="15" customHeight="1" s="14">
      <c r="A10" s="18" t="inlineStr">
        <is>
          <t>Publicacion fotografia analogica (post)</t>
        </is>
      </c>
      <c r="B10" s="18" t="inlineStr">
        <is>
          <t>Engagement</t>
        </is>
      </c>
      <c r="C10" s="22" t="n">
        <v>124.94</v>
      </c>
      <c r="D10" s="24" t="n">
        <v>6823</v>
      </c>
      <c r="E10" s="24" t="n">
        <v>92</v>
      </c>
      <c r="F10" s="24" t="n">
        <v>4</v>
      </c>
      <c r="G10" s="24" t="n">
        <v>0</v>
      </c>
      <c r="H10" s="24" t="n">
        <v>0</v>
      </c>
      <c r="I10" s="24" t="n">
        <v>0</v>
      </c>
      <c r="J10" s="24" t="n">
        <v>0</v>
      </c>
      <c r="K10" s="25">
        <f>IF(I10&gt;0,C10/I10,"")</f>
        <v/>
      </c>
    </row>
    <row r="11" ht="15" customHeight="1" s="14">
      <c r="A11" s="17" t="inlineStr">
        <is>
          <t>TOTAL</t>
        </is>
      </c>
      <c r="C11" s="23">
        <f>SUM(C5:C10)</f>
        <v/>
      </c>
      <c r="D11" s="26">
        <f>SUM(D5:D10)</f>
        <v/>
      </c>
      <c r="E11" s="26">
        <f>SUM(E5:E10)</f>
        <v/>
      </c>
      <c r="F11" s="26">
        <f>SUM(F5:F10)</f>
        <v/>
      </c>
      <c r="G11" s="26">
        <f>SUM(G5:G10)</f>
        <v/>
      </c>
      <c r="H11" s="26">
        <f>SUM(H5:H10)</f>
        <v/>
      </c>
      <c r="I11" s="26">
        <f>SUM(I5:I10)</f>
        <v/>
      </c>
      <c r="J11" s="26">
        <f>SUM(J5:J10)</f>
        <v/>
      </c>
      <c r="K11" s="27">
        <f>C11/I11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13" min="1" max="1"/>
    <col width="12" customWidth="1" style="13" min="2" max="2"/>
    <col width="13" customWidth="1" style="13" min="3" max="3"/>
    <col width="12" customWidth="1" style="13" min="4" max="4"/>
    <col width="11" customWidth="1" style="13" min="5" max="5"/>
    <col width="10" customWidth="1" style="13" min="6" max="6"/>
    <col width="9" customWidth="1" style="13" min="7" max="7"/>
    <col width="14" customWidth="1" style="13" min="8" max="8"/>
    <col width="15" customWidth="1" style="13" min="9" max="9"/>
    <col width="10" customWidth="1" style="13" min="10" max="10"/>
  </cols>
  <sheetData>
    <row r="1" ht="17.35" customHeight="1" s="14">
      <c r="A1" s="15" t="inlineStr">
        <is>
          <t>Meta Ads · serie mensual 2026</t>
        </is>
      </c>
    </row>
    <row r="2" ht="15" customHeight="1" s="14">
      <c r="A2" s="16" t="inlineStr">
        <is>
          <t>Fuente: cuenta publicitaria de Meta del cliente, extraccion via API.</t>
        </is>
      </c>
    </row>
    <row r="4" ht="26.85" customHeight="1" s="14">
      <c r="A4" s="21" t="inlineStr">
        <is>
          <t>Mes</t>
        </is>
      </c>
      <c r="B4" s="21" t="inlineStr">
        <is>
          <t>Gasto</t>
        </is>
      </c>
      <c r="C4" s="21" t="inlineStr">
        <is>
          <t>Impresiones</t>
        </is>
      </c>
      <c r="D4" s="21" t="inlineStr">
        <is>
          <t>Alcance</t>
        </is>
      </c>
      <c r="E4" s="21" t="inlineStr">
        <is>
          <t>Frecuencia</t>
        </is>
      </c>
      <c r="F4" s="21" t="inlineStr">
        <is>
          <t>Clics</t>
        </is>
      </c>
      <c r="G4" s="21" t="inlineStr">
        <is>
          <t>CTR</t>
        </is>
      </c>
      <c r="H4" s="21" t="inlineStr">
        <is>
          <t>Conversaciones</t>
        </is>
      </c>
      <c r="I4" s="21" t="inlineStr">
        <is>
          <t>Costo por conversacion</t>
        </is>
      </c>
      <c r="J4" s="21" t="inlineStr">
        <is>
          <t>Leads</t>
        </is>
      </c>
    </row>
    <row r="5" ht="15" customHeight="1" s="14">
      <c r="A5" s="18" t="inlineStr">
        <is>
          <t>Enero</t>
        </is>
      </c>
      <c r="B5" s="22" t="n">
        <v>319.32</v>
      </c>
      <c r="C5" s="24" t="n">
        <v>4663</v>
      </c>
      <c r="D5" s="24" t="n">
        <v>3010</v>
      </c>
      <c r="E5" s="18" t="n">
        <v>1.55</v>
      </c>
      <c r="F5" s="24" t="n">
        <v>158</v>
      </c>
      <c r="G5" s="28" t="n">
        <v>0.0339</v>
      </c>
      <c r="H5" s="24" t="n">
        <v>19</v>
      </c>
      <c r="I5" s="25">
        <f>IF(H5&gt;0,B5/H5,"")</f>
        <v/>
      </c>
      <c r="J5" s="24" t="n">
        <v>0</v>
      </c>
    </row>
    <row r="6" ht="15" customHeight="1" s="14">
      <c r="A6" s="18" t="inlineStr">
        <is>
          <t>Febrero</t>
        </is>
      </c>
      <c r="B6" s="22" t="n">
        <v>2913.55</v>
      </c>
      <c r="C6" s="24" t="n">
        <v>46520</v>
      </c>
      <c r="D6" s="24" t="n">
        <v>20208</v>
      </c>
      <c r="E6" s="18" t="n">
        <v>2.3</v>
      </c>
      <c r="F6" s="24" t="n">
        <v>1632</v>
      </c>
      <c r="G6" s="28" t="n">
        <v>0.0351</v>
      </c>
      <c r="H6" s="24" t="n">
        <v>147</v>
      </c>
      <c r="I6" s="25">
        <f>IF(H6&gt;0,B6/H6,"")</f>
        <v/>
      </c>
      <c r="J6" s="24" t="n">
        <v>0</v>
      </c>
    </row>
    <row r="7" ht="15" customHeight="1" s="14">
      <c r="A7" s="18" t="inlineStr">
        <is>
          <t>Marzo</t>
        </is>
      </c>
      <c r="B7" s="22" t="n">
        <v>3110.78</v>
      </c>
      <c r="C7" s="24" t="n">
        <v>47037</v>
      </c>
      <c r="D7" s="24" t="n">
        <v>20469</v>
      </c>
      <c r="E7" s="18" t="n">
        <v>2.3</v>
      </c>
      <c r="F7" s="24" t="n">
        <v>1558</v>
      </c>
      <c r="G7" s="28" t="n">
        <v>0.0331</v>
      </c>
      <c r="H7" s="24" t="n">
        <v>103</v>
      </c>
      <c r="I7" s="25">
        <f>IF(H7&gt;0,B7/H7,"")</f>
        <v/>
      </c>
      <c r="J7" s="24" t="n">
        <v>9</v>
      </c>
    </row>
    <row r="8" ht="15" customHeight="1" s="14">
      <c r="A8" s="18" t="inlineStr">
        <is>
          <t>Abril</t>
        </is>
      </c>
      <c r="B8" s="22" t="n">
        <v>6683.29</v>
      </c>
      <c r="C8" s="24" t="n">
        <v>107055</v>
      </c>
      <c r="D8" s="24" t="n">
        <v>42686</v>
      </c>
      <c r="E8" s="18" t="n">
        <v>2.51</v>
      </c>
      <c r="F8" s="24" t="n">
        <v>2903</v>
      </c>
      <c r="G8" s="28" t="n">
        <v>0.0271</v>
      </c>
      <c r="H8" s="24" t="n">
        <v>146</v>
      </c>
      <c r="I8" s="25">
        <f>IF(H8&gt;0,B8/H8,"")</f>
        <v/>
      </c>
      <c r="J8" s="24" t="n">
        <v>19</v>
      </c>
    </row>
    <row r="9" ht="15" customHeight="1" s="14">
      <c r="A9" s="18" t="inlineStr">
        <is>
          <t>Mayo</t>
        </is>
      </c>
      <c r="B9" s="22" t="n">
        <v>4348.08</v>
      </c>
      <c r="C9" s="24" t="n">
        <v>82789</v>
      </c>
      <c r="D9" s="24" t="n">
        <v>38526</v>
      </c>
      <c r="E9" s="18" t="n">
        <v>2.15</v>
      </c>
      <c r="F9" s="24" t="n">
        <v>2177</v>
      </c>
      <c r="G9" s="28" t="n">
        <v>0.0263</v>
      </c>
      <c r="H9" s="24" t="n">
        <v>206</v>
      </c>
      <c r="I9" s="25">
        <f>IF(H9&gt;0,B9/H9,"")</f>
        <v/>
      </c>
      <c r="J9" s="24" t="n">
        <v>72</v>
      </c>
    </row>
    <row r="10" ht="15" customHeight="1" s="14">
      <c r="A10" s="18" t="inlineStr">
        <is>
          <t>Junio</t>
        </is>
      </c>
      <c r="B10" s="22" t="n">
        <v>5869.86</v>
      </c>
      <c r="C10" s="24" t="n">
        <v>179754</v>
      </c>
      <c r="D10" s="24" t="n">
        <v>75730</v>
      </c>
      <c r="E10" s="18" t="n">
        <v>2.37</v>
      </c>
      <c r="F10" s="24" t="n">
        <v>3319</v>
      </c>
      <c r="G10" s="28" t="n">
        <v>0.0185</v>
      </c>
      <c r="H10" s="24" t="n">
        <v>908</v>
      </c>
      <c r="I10" s="25">
        <f>IF(H10&gt;0,B10/H10,"")</f>
        <v/>
      </c>
      <c r="J10" s="24" t="n">
        <v>19</v>
      </c>
    </row>
    <row r="11" ht="15" customHeight="1" s="14">
      <c r="A11" s="18" t="inlineStr">
        <is>
          <t>Julio (al 22)</t>
        </is>
      </c>
      <c r="B11" s="22" t="n">
        <v>3507.74</v>
      </c>
      <c r="C11" s="24" t="n">
        <v>82885</v>
      </c>
      <c r="D11" s="24" t="n">
        <v>53801</v>
      </c>
      <c r="E11" s="18" t="n">
        <v>1.54</v>
      </c>
      <c r="F11" s="24" t="n">
        <v>4083</v>
      </c>
      <c r="G11" s="28" t="n">
        <v>0.0493</v>
      </c>
      <c r="H11" s="24" t="n">
        <v>179</v>
      </c>
      <c r="I11" s="25">
        <f>IF(H11&gt;0,B11/H11,"")</f>
        <v/>
      </c>
      <c r="J11" s="24" t="n">
        <v>10</v>
      </c>
    </row>
    <row r="12" ht="15" customHeight="1" s="14">
      <c r="A12" s="17" t="inlineStr">
        <is>
          <t>TOTAL</t>
        </is>
      </c>
      <c r="B12" s="23">
        <f>SUM(B5:B11)</f>
        <v/>
      </c>
      <c r="C12" s="26">
        <f>SUM(C5:C11)</f>
        <v/>
      </c>
      <c r="F12" s="26">
        <f>SUM(F5:F11)</f>
        <v/>
      </c>
      <c r="H12" s="26">
        <f>SUM(H5:H11)</f>
        <v/>
      </c>
      <c r="I12" s="27">
        <f>B12/H12</f>
        <v/>
      </c>
      <c r="J12" s="26">
        <f>SUM(J5:J11)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F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3" min="1" max="1"/>
    <col width="20" customWidth="1" style="13" min="2" max="2"/>
    <col width="12" customWidth="1" style="13" min="3" max="3"/>
    <col width="14" customWidth="1" style="13" min="4" max="4"/>
    <col width="16" customWidth="1" style="13" min="5" max="5"/>
    <col width="40" customWidth="1" style="13" min="6" max="6"/>
  </cols>
  <sheetData>
    <row r="1" ht="17.35" customHeight="1" s="14">
      <c r="A1" s="15" t="inlineStr">
        <is>
          <t>Meta Ads · anuncios principales por gasto</t>
        </is>
      </c>
    </row>
    <row r="2" ht="15" customHeight="1" s="14">
      <c r="A2" s="16" t="inlineStr">
        <is>
          <t>Fuente: cuenta publicitaria de Meta, nivel anuncio. CTA de todos los anuncios de PhotoWalk y retrato: mensaje de WhatsApp.</t>
        </is>
      </c>
    </row>
    <row r="4" ht="26.85" customHeight="1" s="14">
      <c r="A4" s="21" t="inlineStr">
        <is>
          <t>Anuncio</t>
        </is>
      </c>
      <c r="B4" s="21" t="inlineStr">
        <is>
          <t>Linea</t>
        </is>
      </c>
      <c r="C4" s="21" t="inlineStr">
        <is>
          <t>Gasto</t>
        </is>
      </c>
      <c r="D4" s="21" t="inlineStr">
        <is>
          <t>Conversaciones</t>
        </is>
      </c>
      <c r="E4" s="21" t="inlineStr">
        <is>
          <t>Costo por conversacion</t>
        </is>
      </c>
      <c r="F4" s="21" t="inlineStr">
        <is>
          <t>Lectura</t>
        </is>
      </c>
    </row>
    <row r="5" ht="15" customHeight="1" s="14">
      <c r="A5" s="18" t="inlineStr">
        <is>
          <t>VIDEO nuevo may</t>
        </is>
      </c>
      <c r="B5" s="18" t="inlineStr">
        <is>
          <t>PhotoWalk</t>
        </is>
      </c>
      <c r="C5" s="22" t="n">
        <v>7793.71</v>
      </c>
      <c r="D5" s="24" t="n">
        <v>865</v>
      </c>
      <c r="E5" s="25">
        <f>IF(D5&gt;0,C5/D5,"")</f>
        <v/>
      </c>
      <c r="F5" s="16" t="inlineStr">
        <is>
          <t>Caballo de batalla; motor de junio</t>
        </is>
      </c>
    </row>
    <row r="6" ht="15" customHeight="1" s="14">
      <c r="A6" s="18" t="inlineStr">
        <is>
          <t>VIDEO</t>
        </is>
      </c>
      <c r="B6" s="18" t="inlineStr">
        <is>
          <t>PhotoWalk</t>
        </is>
      </c>
      <c r="C6" s="22" t="n">
        <v>6202.96</v>
      </c>
      <c r="D6" s="24" t="n">
        <v>207</v>
      </c>
      <c r="E6" s="25">
        <f>IF(D6&gt;0,C6/D6,"")</f>
        <v/>
      </c>
      <c r="F6" s="16" t="inlineStr">
        <is>
          <t>Alto gasto, eficiencia media-baja</t>
        </is>
      </c>
    </row>
    <row r="7" ht="15" customHeight="1" s="14">
      <c r="A7" s="18" t="inlineStr">
        <is>
          <t>IMAGINATE...</t>
        </is>
      </c>
      <c r="B7" s="18" t="inlineStr">
        <is>
          <t>PhotoWalk</t>
        </is>
      </c>
      <c r="C7" s="22" t="n">
        <v>3070.64</v>
      </c>
      <c r="D7" s="24" t="n">
        <v>111</v>
      </c>
      <c r="E7" s="25">
        <f>IF(D7&gt;0,C7/D7,"")</f>
        <v/>
      </c>
      <c r="F7" s="16" t="inlineStr">
        <is>
          <t>Caro por conversacion</t>
        </is>
      </c>
    </row>
    <row r="8" ht="15" customHeight="1" s="14">
      <c r="A8" s="18" t="inlineStr">
        <is>
          <t>VIDEO 2 new</t>
        </is>
      </c>
      <c r="B8" s="18" t="inlineStr">
        <is>
          <t>PhotoWalk</t>
        </is>
      </c>
      <c r="C8" s="22" t="n">
        <v>2099.86</v>
      </c>
      <c r="D8" s="24" t="n">
        <v>35</v>
      </c>
      <c r="E8" s="25">
        <f>IF(D8&gt;0,C8/D8,"")</f>
        <v/>
      </c>
      <c r="F8" s="16" t="inlineStr">
        <is>
          <t>Ineficiente</t>
        </is>
      </c>
    </row>
    <row r="9" ht="15" customHeight="1" s="14">
      <c r="A9" s="18" t="inlineStr">
        <is>
          <t>Algo Quimico</t>
        </is>
      </c>
      <c r="B9" s="18" t="inlineStr">
        <is>
          <t>PhotoWalk</t>
        </is>
      </c>
      <c r="C9" s="22" t="n">
        <v>1004.67</v>
      </c>
      <c r="D9" s="24" t="n">
        <v>21</v>
      </c>
      <c r="E9" s="25">
        <f>IF(D9&gt;0,C9/D9,"")</f>
        <v/>
      </c>
      <c r="F9" s="16" t="inlineStr">
        <is>
          <t>Ineficiente</t>
        </is>
      </c>
    </row>
    <row r="10" ht="15" customHeight="1" s="14">
      <c r="A10" s="18" t="inlineStr">
        <is>
          <t>Video Portrait Dia del Padre (remkt)</t>
        </is>
      </c>
      <c r="B10" s="18" t="inlineStr">
        <is>
          <t>Retrato</t>
        </is>
      </c>
      <c r="C10" s="22" t="n">
        <v>896.39</v>
      </c>
      <c r="D10" s="24" t="n">
        <v>133</v>
      </c>
      <c r="E10" s="25">
        <f>IF(D10&gt;0,C10/D10,"")</f>
        <v/>
      </c>
      <c r="F10" s="16" t="inlineStr">
        <is>
          <t>Segundo mas eficiente de la cuenta</t>
        </is>
      </c>
    </row>
    <row r="11" ht="15" customHeight="1" s="14">
      <c r="A11" s="18" t="inlineStr">
        <is>
          <t>VIDEO NORMAL</t>
        </is>
      </c>
      <c r="B11" s="18" t="inlineStr">
        <is>
          <t>PhotoWalk (landing)</t>
        </is>
      </c>
      <c r="C11" s="22" t="n">
        <v>873.37</v>
      </c>
      <c r="D11" s="24" t="n">
        <v>4</v>
      </c>
      <c r="E11" s="25">
        <f>IF(D11&gt;0,C11/D11,"")</f>
        <v/>
      </c>
      <c r="F11" s="16" t="inlineStr">
        <is>
          <t>Apagar</t>
        </is>
      </c>
    </row>
    <row r="12" ht="15" customHeight="1" s="14">
      <c r="A12" s="18" t="inlineStr">
        <is>
          <t>Video Portrait Dia del Padre</t>
        </is>
      </c>
      <c r="B12" s="18" t="inlineStr">
        <is>
          <t>Retrato</t>
        </is>
      </c>
      <c r="C12" s="22" t="n">
        <v>673.55</v>
      </c>
      <c r="D12" s="24" t="n">
        <v>195</v>
      </c>
      <c r="E12" s="25">
        <f>IF(D12&gt;0,C12/D12,"")</f>
        <v/>
      </c>
      <c r="F12" s="16" t="inlineStr">
        <is>
          <t>El mas eficiente de la cuenta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D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3" min="1" max="1"/>
    <col width="13" customWidth="1" style="13" min="2" max="2"/>
    <col width="15" customWidth="1" style="13" min="3" max="3"/>
    <col width="18" customWidth="1" style="13" min="4" max="4"/>
  </cols>
  <sheetData>
    <row r="1" ht="17.35" customHeight="1" s="14">
      <c r="A1" s="15" t="inlineStr">
        <is>
          <t>Meta Ads · gasto y conversaciones por edad y genero</t>
        </is>
      </c>
    </row>
    <row r="2" ht="15" customHeight="1" s="14">
      <c r="A2" s="16" t="inlineStr">
        <is>
          <t>Fuente: cuenta de Meta, desglose edad x genero (ventana jul 2025 a jul 2026, limite de la API). Incluye todas las campanas.</t>
        </is>
      </c>
    </row>
    <row r="4" ht="26.85" customHeight="1" s="14">
      <c r="A4" s="21" t="inlineStr">
        <is>
          <t>Segmento</t>
        </is>
      </c>
      <c r="B4" s="21" t="inlineStr">
        <is>
          <t>Gasto</t>
        </is>
      </c>
      <c r="C4" s="21" t="inlineStr">
        <is>
          <t>Conversaciones</t>
        </is>
      </c>
      <c r="D4" s="21" t="inlineStr">
        <is>
          <t>Costo por conversacion</t>
        </is>
      </c>
    </row>
    <row r="5" ht="15" customHeight="1" s="14">
      <c r="A5" s="18" t="inlineStr">
        <is>
          <t>Mujer 18-24</t>
        </is>
      </c>
      <c r="B5" s="22" t="n">
        <v>74.04000000000001</v>
      </c>
      <c r="C5" s="24" t="n">
        <v>20</v>
      </c>
      <c r="D5" s="25">
        <f>IF(C5&gt;0,B5/C5,"")</f>
        <v/>
      </c>
    </row>
    <row r="6" ht="15" customHeight="1" s="14">
      <c r="A6" s="18" t="inlineStr">
        <is>
          <t>Mujer 25-34</t>
        </is>
      </c>
      <c r="B6" s="22" t="n">
        <v>1967.27</v>
      </c>
      <c r="C6" s="24" t="n">
        <v>180</v>
      </c>
      <c r="D6" s="25">
        <f>IF(C6&gt;0,B6/C6,"")</f>
        <v/>
      </c>
    </row>
    <row r="7" ht="15" customHeight="1" s="14">
      <c r="A7" s="18" t="inlineStr">
        <is>
          <t>Mujer 35-44</t>
        </is>
      </c>
      <c r="B7" s="22" t="n">
        <v>3514.46</v>
      </c>
      <c r="C7" s="24" t="n">
        <v>181</v>
      </c>
      <c r="D7" s="25">
        <f>IF(C7&gt;0,B7/C7,"")</f>
        <v/>
      </c>
    </row>
    <row r="8" ht="15" customHeight="1" s="14">
      <c r="A8" s="18" t="inlineStr">
        <is>
          <t>Mujer 45-54</t>
        </is>
      </c>
      <c r="B8" s="22" t="n">
        <v>4535.38</v>
      </c>
      <c r="C8" s="24" t="n">
        <v>227</v>
      </c>
      <c r="D8" s="25">
        <f>IF(C8&gt;0,B8/C8,"")</f>
        <v/>
      </c>
    </row>
    <row r="9" ht="15" customHeight="1" s="14">
      <c r="A9" s="18" t="inlineStr">
        <is>
          <t>Mujer 55-64</t>
        </is>
      </c>
      <c r="B9" s="22" t="n">
        <v>3610.28</v>
      </c>
      <c r="C9" s="24" t="n">
        <v>207</v>
      </c>
      <c r="D9" s="25">
        <f>IF(C9&gt;0,B9/C9,"")</f>
        <v/>
      </c>
    </row>
    <row r="10" ht="15" customHeight="1" s="14">
      <c r="A10" s="18" t="inlineStr">
        <is>
          <t>Mujer 65+</t>
        </is>
      </c>
      <c r="B10" s="22" t="n">
        <v>2046.58</v>
      </c>
      <c r="C10" s="24" t="n">
        <v>178</v>
      </c>
      <c r="D10" s="25">
        <f>IF(C10&gt;0,B10/C10,"")</f>
        <v/>
      </c>
    </row>
    <row r="11" ht="15" customHeight="1" s="14">
      <c r="A11" s="18" t="inlineStr">
        <is>
          <t>Hombre 18-24</t>
        </is>
      </c>
      <c r="B11" s="22" t="n">
        <v>36.06</v>
      </c>
      <c r="C11" s="24" t="n">
        <v>11</v>
      </c>
      <c r="D11" s="25">
        <f>IF(C11&gt;0,B11/C11,"")</f>
        <v/>
      </c>
    </row>
    <row r="12" ht="15" customHeight="1" s="14">
      <c r="A12" s="18" t="inlineStr">
        <is>
          <t>Hombre 25-34</t>
        </is>
      </c>
      <c r="B12" s="22" t="n">
        <v>1754.08</v>
      </c>
      <c r="C12" s="24" t="n">
        <v>162</v>
      </c>
      <c r="D12" s="25">
        <f>IF(C12&gt;0,B12/C12,"")</f>
        <v/>
      </c>
    </row>
    <row r="13" ht="15" customHeight="1" s="14">
      <c r="A13" s="18" t="inlineStr">
        <is>
          <t>Hombre 35-44</t>
        </is>
      </c>
      <c r="B13" s="22" t="n">
        <v>2325.01</v>
      </c>
      <c r="C13" s="24" t="n">
        <v>147</v>
      </c>
      <c r="D13" s="25">
        <f>IF(C13&gt;0,B13/C13,"")</f>
        <v/>
      </c>
    </row>
    <row r="14" ht="15" customHeight="1" s="14">
      <c r="A14" s="18" t="inlineStr">
        <is>
          <t>Hombre 45-54</t>
        </is>
      </c>
      <c r="B14" s="22" t="n">
        <v>2739.85</v>
      </c>
      <c r="C14" s="24" t="n">
        <v>130</v>
      </c>
      <c r="D14" s="25">
        <f>IF(C14&gt;0,B14/C14,"")</f>
        <v/>
      </c>
    </row>
    <row r="15" ht="15" customHeight="1" s="14">
      <c r="A15" s="18" t="inlineStr">
        <is>
          <t>Hombre 55-64</t>
        </is>
      </c>
      <c r="B15" s="22" t="n">
        <v>2305.43</v>
      </c>
      <c r="C15" s="24" t="n">
        <v>132</v>
      </c>
      <c r="D15" s="25">
        <f>IF(C15&gt;0,B15/C15,"")</f>
        <v/>
      </c>
    </row>
    <row r="16" ht="15" customHeight="1" s="14">
      <c r="A16" s="18" t="inlineStr">
        <is>
          <t>Hombre 65+</t>
        </is>
      </c>
      <c r="B16" s="22" t="n">
        <v>1464.31</v>
      </c>
      <c r="C16" s="24" t="n">
        <v>115</v>
      </c>
      <c r="D16" s="25">
        <f>IF(C16&gt;0,B16/C16,"")</f>
        <v/>
      </c>
    </row>
    <row r="17" ht="15" customHeight="1" s="14">
      <c r="A17" s="16" t="inlineStr">
        <is>
          <t>Lectura: 45+ concentra ~62.5% del gasto; los tramos 25-34 y 65+ convierten mas barato.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C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4" customWidth="1" style="13" min="1" max="1"/>
    <col width="14" customWidth="1" style="13" min="2" max="2"/>
    <col width="12" customWidth="1" style="13" min="3" max="3"/>
  </cols>
  <sheetData>
    <row r="1" ht="17.35" customHeight="1" s="14">
      <c r="A1" s="15" t="inlineStr">
        <is>
          <t>Meta Ads · gasto por estado (top)</t>
        </is>
      </c>
    </row>
    <row r="2" ht="15" customHeight="1" s="14">
      <c r="A2" s="16" t="inlineStr">
        <is>
          <t>Fuente: cuenta de Meta, desglose por region. La API no entrega conversiones por estado: la lectura es de asignacion de gasto.</t>
        </is>
      </c>
    </row>
    <row r="4" ht="15" customHeight="1" s="14">
      <c r="A4" s="21" t="inlineStr">
        <is>
          <t>Estado</t>
        </is>
      </c>
      <c r="B4" s="21" t="inlineStr">
        <is>
          <t>Gasto</t>
        </is>
      </c>
      <c r="C4" s="21" t="inlineStr">
        <is>
          <t>% del total</t>
        </is>
      </c>
    </row>
    <row r="5" ht="15" customHeight="1" s="14">
      <c r="A5" s="18" t="inlineStr">
        <is>
          <t>Queretaro</t>
        </is>
      </c>
      <c r="B5" s="22" t="n">
        <v>23794.53</v>
      </c>
      <c r="C5" s="28">
        <f>B5/SUM($B$5:$B$12)</f>
        <v/>
      </c>
    </row>
    <row r="6" ht="15" customHeight="1" s="14">
      <c r="A6" s="18" t="inlineStr">
        <is>
          <t>Nuevo Leon</t>
        </is>
      </c>
      <c r="B6" s="22" t="n">
        <v>431.74</v>
      </c>
      <c r="C6" s="28">
        <f>B6/SUM($B$5:$B$12)</f>
        <v/>
      </c>
    </row>
    <row r="7" ht="15" customHeight="1" s="14">
      <c r="A7" s="18" t="inlineStr">
        <is>
          <t>Jalisco</t>
        </is>
      </c>
      <c r="B7" s="22" t="n">
        <v>408.8</v>
      </c>
      <c r="C7" s="28">
        <f>B7/SUM($B$5:$B$12)</f>
        <v/>
      </c>
    </row>
    <row r="8" ht="15" customHeight="1" s="14">
      <c r="A8" s="18" t="inlineStr">
        <is>
          <t>Hidalgo</t>
        </is>
      </c>
      <c r="B8" s="22" t="n">
        <v>233.65</v>
      </c>
      <c r="C8" s="28">
        <f>B8/SUM($B$5:$B$12)</f>
        <v/>
      </c>
    </row>
    <row r="9" ht="15" customHeight="1" s="14">
      <c r="A9" s="18" t="inlineStr">
        <is>
          <t>Estado de Mexico</t>
        </is>
      </c>
      <c r="B9" s="22" t="n">
        <v>215.81</v>
      </c>
      <c r="C9" s="28">
        <f>B9/SUM($B$5:$B$12)</f>
        <v/>
      </c>
    </row>
    <row r="10" ht="15" customHeight="1" s="14">
      <c r="A10" s="18" t="inlineStr">
        <is>
          <t>Guanajuato</t>
        </is>
      </c>
      <c r="B10" s="22" t="n">
        <v>212.25</v>
      </c>
      <c r="C10" s="28">
        <f>B10/SUM($B$5:$B$12)</f>
        <v/>
      </c>
    </row>
    <row r="11" ht="15" customHeight="1" s="14">
      <c r="A11" s="18" t="inlineStr">
        <is>
          <t>Ciudad de Mexico</t>
        </is>
      </c>
      <c r="B11" s="22" t="n">
        <v>97.33</v>
      </c>
      <c r="C11" s="28">
        <f>B11/SUM($B$5:$B$12)</f>
        <v/>
      </c>
    </row>
    <row r="12" ht="15" customHeight="1" s="14">
      <c r="A12" s="18" t="inlineStr">
        <is>
          <t>Otros 26 estados</t>
        </is>
      </c>
      <c r="B12" s="22" t="n">
        <v>1358.51</v>
      </c>
      <c r="C12" s="28">
        <f>B12/SUM($B$5:$B$12)</f>
        <v/>
      </c>
    </row>
    <row r="13" ht="15" customHeight="1" s="14">
      <c r="A13" s="16" t="inlineStr">
        <is>
          <t>Lectura: 89% del gasto se entrego dentro de Queretaro. Las campanas de PhotoWalk estaban geo-limitadas al estado.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D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13" min="1" max="1"/>
    <col width="10" customWidth="1" style="13" min="2" max="2"/>
    <col width="18" customWidth="1" style="13" min="3" max="3"/>
    <col width="72" customWidth="1" style="13" min="4" max="4"/>
  </cols>
  <sheetData>
    <row r="1" ht="17.35" customHeight="1" s="14">
      <c r="A1" s="15" t="inlineStr">
        <is>
          <t>Ventas reportadas por el cliente</t>
        </is>
      </c>
    </row>
    <row r="2" ht="15" customHeight="1" s="14">
      <c r="A2" s="16" t="inlineStr">
        <is>
          <t>Fuente: Bloques A y B entregados por el cliente y junta de Mesa 2 (16 jul 2026). No provienen de la plataforma; no hay atribucion por pixel.</t>
        </is>
      </c>
    </row>
    <row r="4" ht="15" customHeight="1" s="14">
      <c r="A4" s="21" t="inlineStr">
        <is>
          <t>Concepto</t>
        </is>
      </c>
      <c r="B4" s="21" t="inlineStr">
        <is>
          <t>Cantidad</t>
        </is>
      </c>
      <c r="C4" s="21" t="inlineStr">
        <is>
          <t>Monto o ticket</t>
        </is>
      </c>
      <c r="D4" s="21" t="inlineStr">
        <is>
          <t>Nota</t>
        </is>
      </c>
    </row>
    <row r="5" ht="15" customHeight="1" s="14">
      <c r="A5" s="18" t="inlineStr">
        <is>
          <t>Experiencias de PhotoWalk (aprox. 3 meses)</t>
        </is>
      </c>
      <c r="B5" s="18" t="inlineStr">
        <is>
          <t>19</t>
        </is>
      </c>
      <c r="C5" s="18" t="inlineStr">
        <is>
          <t>$3,000 por persona</t>
        </is>
      </c>
      <c r="D5" s="16" t="inlineStr">
        <is>
          <t>23 experiencias asignadas: 19 pagadas y 4 otorgadas como regalo. ~14 nacieron de la galeria y ~5 de pauta/WhatsApp, segun registro del cliente</t>
        </is>
      </c>
    </row>
    <row r="6" ht="15" customHeight="1" s="14">
      <c r="A6" s="18" t="inlineStr">
        <is>
          <t>Retratos profesionales</t>
        </is>
      </c>
      <c r="B6" s="18" t="inlineStr">
        <is>
          <t>3</t>
        </is>
      </c>
      <c r="C6" s="18" t="inlineStr">
        <is>
          <t>$3,800 c/u</t>
        </is>
      </c>
      <c r="D6" s="16" t="inlineStr">
        <is>
          <t>Unica linea de servicio con ventas ademas del PhotoWalk</t>
        </is>
      </c>
    </row>
    <row r="7" ht="15" customHeight="1" s="14">
      <c r="A7" s="18" t="inlineStr">
        <is>
          <t>Obra en galeria: pintura</t>
        </is>
      </c>
      <c r="B7" s="18" t="inlineStr">
        <is>
          <t>1</t>
        </is>
      </c>
      <c r="C7" s="18" t="inlineStr">
        <is>
          <t>$40,000 bruto</t>
        </is>
      </c>
      <c r="D7" s="16" t="inlineStr">
        <is>
          <t>Consignacion 70/30: ingreso real de la galeria ~$12,000</t>
        </is>
      </c>
    </row>
    <row r="8" ht="15" customHeight="1" s="14">
      <c r="A8" s="18" t="inlineStr">
        <is>
          <t>Obra en galeria: fotografia</t>
        </is>
      </c>
      <c r="B8" s="18" t="inlineStr">
        <is>
          <t>1</t>
        </is>
      </c>
      <c r="C8" s="18" t="inlineStr">
        <is>
          <t>Por documentar</t>
        </is>
      </c>
      <c r="D8" s="16" t="n"/>
    </row>
    <row r="9" ht="15" customHeight="1" s="14">
      <c r="A9" s="18" t="inlineStr">
        <is>
          <t>Retrato familiar, bodas, corporativo</t>
        </is>
      </c>
      <c r="B9" s="18" t="inlineStr">
        <is>
          <t>0</t>
        </is>
      </c>
      <c r="C9" s="18" t="inlineStr">
        <is>
          <t>-</t>
        </is>
      </c>
      <c r="D9" s="16" t="inlineStr">
        <is>
          <t>Sin ventas registradas al corte de Mesa 2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36" customWidth="1" style="14" min="1" max="1"/>
    <col width="24" customWidth="1" style="14" min="2" max="2"/>
    <col width="26" customWidth="1" style="14" min="3" max="3"/>
    <col width="44" customWidth="1" style="14" min="4" max="4"/>
    <col width="26" customWidth="1" style="14" min="5" max="5"/>
    <col width="50" customWidth="1" style="14" min="6" max="6"/>
    <col width="44" customWidth="1" style="14" min="7" max="7"/>
  </cols>
  <sheetData>
    <row r="1">
      <c r="A1" s="29" t="inlineStr">
        <is>
          <t>Ofertas, precios y estatus de evidencia</t>
        </is>
      </c>
    </row>
    <row r="2">
      <c r="A2" s="30" t="inlineStr">
        <is>
          <t>Fuente por fila. 'Confirmada por cliente' = material o dicho del cliente. 'Supuesto' = hipotesis de trabajo por validar.</t>
        </is>
      </c>
    </row>
    <row r="4">
      <c r="A4" s="31" t="inlineStr">
        <is>
          <t>Oferta</t>
        </is>
      </c>
      <c r="B4" s="31" t="inlineStr">
        <is>
          <t>Precio</t>
        </is>
      </c>
      <c r="C4" s="31" t="inlineStr">
        <is>
          <t>Estado</t>
        </is>
      </c>
      <c r="D4" s="31" t="inlineStr">
        <is>
          <t>Evidencia / fuente</t>
        </is>
      </c>
      <c r="E4" s="31" t="inlineStr">
        <is>
          <t>Ventas conocidas</t>
        </is>
      </c>
      <c r="F4" s="31" t="inlineStr">
        <is>
          <t>Alcance</t>
        </is>
      </c>
      <c r="G4" s="31" t="inlineStr">
        <is>
          <t>Pendientes</t>
        </is>
      </c>
    </row>
    <row r="5">
      <c r="A5" s="20" t="inlineStr">
        <is>
          <t>Retrato individual / profesional</t>
        </is>
      </c>
      <c r="B5" s="20" t="inlineStr">
        <is>
          <t>$3,800</t>
        </is>
      </c>
      <c r="C5" s="20" t="inlineStr">
        <is>
          <t>Confirmada por cliente</t>
        </is>
      </c>
      <c r="D5" s="30" t="inlineStr">
        <is>
          <t>Material del cliente (fomboard) y Bloque B</t>
        </is>
      </c>
      <c r="E5" s="20" t="inlineStr">
        <is>
          <t>3 ventas pagadas</t>
        </is>
      </c>
      <c r="F5" s="20" t="inlineStr">
        <is>
          <t>Sesion de estudio, 2 cambios + 2 fondos, 10-15 retratos editados, entrega ~4 dias</t>
        </is>
      </c>
      <c r="G5" s="20" t="inlineStr">
        <is>
          <t>Confirmar duracion (40 o 60 min)</t>
        </is>
      </c>
    </row>
    <row r="6">
      <c r="A6" s="20" t="inlineStr">
        <is>
          <t>Retrato familiar Raiz / Esencia / Legado</t>
        </is>
      </c>
      <c r="B6" s="20" t="inlineStr">
        <is>
          <t>$13,700 / $17,600 / $23,800</t>
        </is>
      </c>
      <c r="C6" s="20" t="inlineStr">
        <is>
          <t>Confirmada por cliente (vigente)</t>
        </is>
      </c>
      <c r="D6" s="30" t="inlineStr">
        <is>
          <t>Material del cliente, Bloque B1</t>
        </is>
      </c>
      <c r="E6" s="20" t="inlineStr">
        <is>
          <t>0 ventas al corte</t>
        </is>
      </c>
      <c r="F6" s="20" t="inlineStr">
        <is>
          <t>2-4 / 5-8 / 9-12 personas, incluye canvas 80x110</t>
        </is>
      </c>
      <c r="G6" s="20" t="inlineStr">
        <is>
          <t>Costos directos y capacidad; oferta de entrada por costear</t>
        </is>
      </c>
    </row>
    <row r="7">
      <c r="A7" s="20" t="inlineStr">
        <is>
          <t>Cobertura corporativa</t>
        </is>
      </c>
      <c r="B7" s="20" t="inlineStr">
        <is>
          <t>desde $6,000</t>
        </is>
      </c>
      <c r="C7" s="20" t="inlineStr">
        <is>
          <t>Supuesto por confirmar</t>
        </is>
      </c>
      <c r="D7" s="30" t="inlineStr">
        <is>
          <t>Variable hipotetica del simulador de Mesa 2; NO es tarifa del cliente</t>
        </is>
      </c>
      <c r="E7" s="20" t="inlineStr">
        <is>
          <t>0 registradas</t>
        </is>
      </c>
      <c r="F7" s="20" t="inlineStr">
        <is>
          <t>Por definir: horas, ubicaciones, fotos, edicion, entrega</t>
        </is>
      </c>
      <c r="G7" s="20" t="inlineStr">
        <is>
          <t>Validar precio y alcance con Virgilio antes de publicar</t>
        </is>
      </c>
    </row>
    <row r="8">
      <c r="A8" s="20" t="inlineStr">
        <is>
          <t>PhotoWalk publico</t>
        </is>
      </c>
      <c r="B8" s="20" t="inlineStr">
        <is>
          <t>$3,000 por persona</t>
        </is>
      </c>
      <c r="C8" s="20" t="inlineStr">
        <is>
          <t>Confirmada por cliente (vigente)</t>
        </is>
      </c>
      <c r="D8" s="30" t="inlineStr">
        <is>
          <t>Material del cliente; descuentos por grupo</t>
        </is>
      </c>
      <c r="E8" s="20" t="inlineStr">
        <is>
          <t>19 pagadas (~3 meses)</t>
        </is>
      </c>
      <c r="F8" s="20" t="inlineStr">
        <is>
          <t>Caminata + captura 35mm + revelado</t>
        </is>
      </c>
      <c r="G8" s="20" t="inlineStr">
        <is>
          <t>Reempaquetamiento (pareja, grupo, introduccion)</t>
        </is>
      </c>
    </row>
    <row r="9">
      <c r="A9" s="20" t="inlineStr">
        <is>
          <t>Galeria: obra de Virgilio</t>
        </is>
      </c>
      <c r="B9" s="20" t="inlineStr">
        <is>
          <t>$3,000 / $6,000 / $10,000</t>
        </is>
      </c>
      <c r="C9" s="20" t="inlineStr">
        <is>
          <t>Confirmada por cliente</t>
        </is>
      </c>
      <c r="D9" s="30" t="inlineStr">
        <is>
          <t>Dicho del cliente (Mesa 2 y handoff)</t>
        </is>
      </c>
      <c r="E9" s="20" t="inlineStr">
        <is>
          <t>1 fotografia vendida</t>
        </is>
      </c>
      <c r="F9" s="20" t="inlineStr">
        <is>
          <t>Colecciones por pieza</t>
        </is>
      </c>
      <c r="G9" s="20" t="inlineStr">
        <is>
          <t>Inventario y arquitectura de entrada accesible</t>
        </is>
      </c>
    </row>
    <row r="10">
      <c r="A10" s="20" t="inlineStr">
        <is>
          <t>Galeria: obra consignada</t>
        </is>
      </c>
      <c r="B10" s="20" t="inlineStr">
        <is>
          <t>$40,000 - $60,000</t>
        </is>
      </c>
      <c r="C10" s="20" t="inlineStr">
        <is>
          <t>Confirmada por cliente</t>
        </is>
      </c>
      <c r="D10" s="30" t="inlineStr">
        <is>
          <t>Contrato 70/30 (caso familia Tejero)</t>
        </is>
      </c>
      <c r="E10" s="20" t="inlineStr">
        <is>
          <t>1 pintura ($40,000 bruto, ~$12,000 neto galeria)</t>
        </is>
      </c>
      <c r="F10" s="20" t="inlineStr">
        <is>
          <t>Consignacion 70% artista / 30% galeria</t>
        </is>
      </c>
      <c r="G10" s="20" t="inlineStr">
        <is>
          <t>Politica de consignacion y certificados</t>
        </is>
      </c>
    </row>
    <row r="11">
      <c r="A11" s="20" t="inlineStr">
        <is>
          <t>Programa Sindicato (6 meses)</t>
        </is>
      </c>
      <c r="B11" s="20" t="inlineStr">
        <is>
          <t>$15,000 + IVA / mes</t>
        </is>
      </c>
      <c r="C11" s="20" t="inlineStr">
        <is>
          <t>Propuesta comercial</t>
        </is>
      </c>
      <c r="D11" s="30" t="inlineStr">
        <is>
          <t>Esta propuesta (Mesa 3)</t>
        </is>
      </c>
      <c r="E11" s="20" t="inlineStr">
        <is>
          <t>n/a</t>
        </is>
      </c>
      <c r="F11" s="20" t="inlineStr">
        <is>
          <t>Gestion, direccion estrategica y creativa, Centro de Monitoreo y activacion incluidos</t>
        </is>
      </c>
      <c r="G11" s="20" t="inlineStr">
        <is>
          <t>Firma del programa</t>
        </is>
      </c>
    </row>
    <row r="12">
      <c r="A12" s="20" t="inlineStr">
        <is>
          <t>Centro de Monitoreo (componente)</t>
        </is>
      </c>
      <c r="B12" s="20" t="inlineStr">
        <is>
          <t>$3,500 + IVA / mes</t>
        </is>
      </c>
      <c r="C12" s="20" t="inlineStr">
        <is>
          <t>Propuesta comercial</t>
        </is>
      </c>
      <c r="D12" s="30" t="inlineStr">
        <is>
          <t>Valor del componente dentro del servicio</t>
        </is>
      </c>
      <c r="E12" s="20" t="inlineStr">
        <is>
          <t>n/a</t>
        </is>
      </c>
      <c r="F12" s="20" t="inlineStr">
        <is>
          <t>Bandeja WhatsApp, CRM, atribucion, dashboard</t>
        </is>
      </c>
      <c r="G12" s="20" t="inlineStr">
        <is>
          <t>Incluido en 6 meses; se cobra en alternativa de 3</t>
        </is>
      </c>
    </row>
    <row r="13">
      <c r="A13" s="20" t="inlineStr">
        <is>
          <t>Activacion tecnica</t>
        </is>
      </c>
      <c r="B13" s="20" t="inlineStr">
        <is>
          <t>$18,000 + IVA (unica vez)</t>
        </is>
      </c>
      <c r="C13" s="20" t="inlineStr">
        <is>
          <t>Propuesta comercial</t>
        </is>
      </c>
      <c r="D13" s="30" t="inlineStr">
        <is>
          <t>Esta propuesta</t>
        </is>
      </c>
      <c r="E13" s="20" t="inlineStr">
        <is>
          <t>n/a</t>
        </is>
      </c>
      <c r="F13" s="20" t="inlineStr">
        <is>
          <t>Sistema, medicion, pipelines, capacitacion</t>
        </is>
      </c>
      <c r="G13" s="20" t="inlineStr">
        <is>
          <t>Incluida en 6 meses; aparte en 3</t>
        </is>
      </c>
    </row>
    <row r="14">
      <c r="A14" s="20" t="inlineStr">
        <is>
          <t>Landings (paquete de 3)</t>
        </is>
      </c>
      <c r="B14" s="20" t="inlineStr">
        <is>
          <t>$9,000 + IVA (unica vez)</t>
        </is>
      </c>
      <c r="C14" s="20" t="inlineStr">
        <is>
          <t>Propuesta comercial</t>
        </is>
      </c>
      <c r="D14" s="30" t="inlineStr">
        <is>
          <t>Esta propuesta</t>
        </is>
      </c>
      <c r="E14" s="20" t="inlineStr">
        <is>
          <t>n/a</t>
        </is>
      </c>
      <c r="F14" s="20" t="inlineStr">
        <is>
          <t>Paginas de conversion con medicion; una oferta por pagina</t>
        </is>
      </c>
      <c r="G14" s="20" t="inlineStr">
        <is>
          <t>Orden: individual, cobertura, familiar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2026-07-23T04:42:01Z</dcterms:created>
  <dcterms:modified xmlns:dcterms="http://purl.org/dc/terms/" xmlns:xsi="http://www.w3.org/2001/XMLSchema-instance" xsi:type="dcterms:W3CDTF">2026-07-23T17:07:49Z</dcterms:modified>
  <cp:revision>0</cp:revision>
</cp:coreProperties>
</file>